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NIM 3_INGENIERIE\ENERGIE_CLIMAT\05- GESTION\04- FLUX\"/>
    </mc:Choice>
  </mc:AlternateContent>
  <xr:revisionPtr revIDLastSave="0" documentId="13_ncr:1_{71EAF0CD-1133-4BE4-BA4C-26C5FAF294E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OLLECTIVITE" sheetId="11" r:id="rId1"/>
    <sheet name="EP" sheetId="12" r:id="rId2"/>
    <sheet name="BATIMENT 1" sheetId="17" r:id="rId3"/>
    <sheet name="BATIMENT 2" sheetId="28" r:id="rId4"/>
  </sheets>
  <externalReferences>
    <externalReference r:id="rId5"/>
  </externalReferences>
  <definedNames>
    <definedName name="CGSUAN1">" "</definedName>
    <definedName name="CGSUAN2">" "</definedName>
    <definedName name="CGSUAN3">" "</definedName>
    <definedName name="CGSUAN4">" "</definedName>
    <definedName name="CGSUAN5">" "</definedName>
    <definedName name="CGSUBOOL1">" NON"</definedName>
    <definedName name="CGSUBOOL2">" NON"</definedName>
    <definedName name="CGSUBOOL3">" NON"</definedName>
    <definedName name="CGSUBOOL4">" NON"</definedName>
    <definedName name="CGSUBOOL5">" NON"</definedName>
    <definedName name="CGSUDATE1">" "</definedName>
    <definedName name="CGSUDATE2">" "</definedName>
    <definedName name="CGSUDATE3">" "</definedName>
    <definedName name="CGSUDATE4">" "</definedName>
    <definedName name="CGSUDATE5">" "</definedName>
    <definedName name="CGSUNU1">" 0,00"</definedName>
    <definedName name="CGSUNU2">" 0,00"</definedName>
    <definedName name="CGSUNU3">" 0,00"</definedName>
    <definedName name="CGSUNU4">" 0,00"</definedName>
    <definedName name="CGSUNU5">" 0,00"</definedName>
    <definedName name="CGSUTA1">" "</definedName>
    <definedName name="CGSUTA2">" "</definedName>
    <definedName name="CGSUTA3">" "</definedName>
    <definedName name="CGSUTA4">" "</definedName>
    <definedName name="CGSUTA5">" "</definedName>
    <definedName name="COMMUNE">" Onet"</definedName>
    <definedName name="DOCUMENT_ENTIER" localSheetId="3">[1]Recap!#REF!</definedName>
    <definedName name="DOCUMENT_ENTIER">[1]Recap!#REF!</definedName>
    <definedName name="DUREEVIESUPPORT">0</definedName>
    <definedName name="MISEATERRE">" NON"</definedName>
    <definedName name="SAILLIESUPPORT">" 0,00"</definedName>
    <definedName name="_xlnm.Print_Area" localSheetId="2">'BATIMENT 1'!$A$1:$J$71</definedName>
    <definedName name="_xlnm.Print_Area" localSheetId="3">'BATIMENT 2'!$A$1:$J$71</definedName>
    <definedName name="_xlnm.Print_Area" localSheetId="0">COLLECTIVITE!$A$1:$J$72</definedName>
    <definedName name="_xlnm.Print_Area" localSheetId="1">EP!$A$1:$J$42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1" l="1"/>
  <c r="H91" i="11" s="1"/>
  <c r="I85" i="11"/>
  <c r="I91" i="11" s="1"/>
  <c r="J85" i="11"/>
  <c r="H86" i="11"/>
  <c r="I86" i="11"/>
  <c r="J86" i="11"/>
  <c r="J91" i="11" s="1"/>
  <c r="H87" i="11"/>
  <c r="I87" i="11"/>
  <c r="J87" i="11"/>
  <c r="H88" i="11"/>
  <c r="I88" i="11"/>
  <c r="J88" i="11"/>
  <c r="H89" i="11"/>
  <c r="I89" i="11"/>
  <c r="J89" i="11"/>
  <c r="H90" i="11"/>
  <c r="I90" i="11"/>
  <c r="J90" i="11"/>
  <c r="H75" i="11"/>
  <c r="I75" i="11"/>
  <c r="J75" i="11"/>
  <c r="H76" i="11"/>
  <c r="I76" i="11"/>
  <c r="J76" i="11"/>
  <c r="H77" i="11"/>
  <c r="I77" i="11"/>
  <c r="J77" i="11"/>
  <c r="H78" i="11"/>
  <c r="I78" i="11"/>
  <c r="J78" i="11"/>
  <c r="J79" i="11" s="1"/>
  <c r="H79" i="11"/>
  <c r="I79" i="11"/>
  <c r="H80" i="11"/>
  <c r="I80" i="11"/>
  <c r="J80" i="11"/>
  <c r="H81" i="11"/>
  <c r="I81" i="11"/>
  <c r="J81" i="11"/>
  <c r="H82" i="11"/>
  <c r="I82" i="11"/>
  <c r="J82" i="11"/>
  <c r="H33" i="11"/>
  <c r="I33" i="11"/>
  <c r="J33" i="11"/>
  <c r="H34" i="11"/>
  <c r="I34" i="11"/>
  <c r="J34" i="11"/>
  <c r="H35" i="11"/>
  <c r="I35" i="11"/>
  <c r="J35" i="11"/>
  <c r="H36" i="11"/>
  <c r="I36" i="11"/>
  <c r="J36" i="11"/>
  <c r="H37" i="11"/>
  <c r="I37" i="11"/>
  <c r="J37" i="11"/>
  <c r="H38" i="11"/>
  <c r="I38" i="11"/>
  <c r="J38" i="11"/>
  <c r="H39" i="11"/>
  <c r="I39" i="11"/>
  <c r="J39" i="11"/>
  <c r="J87" i="28" l="1"/>
  <c r="I87" i="28"/>
  <c r="H87" i="28"/>
  <c r="G87" i="28"/>
  <c r="F87" i="28"/>
  <c r="E87" i="28"/>
  <c r="D87" i="28"/>
  <c r="J84" i="28"/>
  <c r="I84" i="28"/>
  <c r="H84" i="28"/>
  <c r="G84" i="28"/>
  <c r="F84" i="28"/>
  <c r="E84" i="28"/>
  <c r="D84" i="28"/>
  <c r="J83" i="28"/>
  <c r="I83" i="28"/>
  <c r="H83" i="28"/>
  <c r="G83" i="28"/>
  <c r="F83" i="28"/>
  <c r="E83" i="28"/>
  <c r="D83" i="28"/>
  <c r="J82" i="28"/>
  <c r="I82" i="28"/>
  <c r="H82" i="28"/>
  <c r="G82" i="28"/>
  <c r="F82" i="28"/>
  <c r="E82" i="28"/>
  <c r="D82" i="28"/>
  <c r="J78" i="28"/>
  <c r="I78" i="28"/>
  <c r="H78" i="28"/>
  <c r="G78" i="28"/>
  <c r="F78" i="28"/>
  <c r="E78" i="28"/>
  <c r="D78" i="28"/>
  <c r="J77" i="28"/>
  <c r="I77" i="28"/>
  <c r="H77" i="28"/>
  <c r="G77" i="28"/>
  <c r="F77" i="28"/>
  <c r="E77" i="28"/>
  <c r="D77" i="28"/>
  <c r="G76" i="28"/>
  <c r="F76" i="28"/>
  <c r="J75" i="28"/>
  <c r="J88" i="28" s="1"/>
  <c r="J36" i="28" s="1"/>
  <c r="J37" i="28" s="1"/>
  <c r="I75" i="28"/>
  <c r="I31" i="28" s="1"/>
  <c r="H75" i="28"/>
  <c r="H86" i="28" s="1"/>
  <c r="G75" i="28"/>
  <c r="G85" i="28" s="1"/>
  <c r="F75" i="28"/>
  <c r="F88" i="28" s="1"/>
  <c r="F36" i="28" s="1"/>
  <c r="F37" i="28" s="1"/>
  <c r="E75" i="28"/>
  <c r="E31" i="28" s="1"/>
  <c r="D75" i="28"/>
  <c r="D86" i="28" s="1"/>
  <c r="J74" i="28"/>
  <c r="I74" i="28"/>
  <c r="H74" i="28"/>
  <c r="G74" i="28"/>
  <c r="F74" i="28"/>
  <c r="E74" i="28"/>
  <c r="D74" i="28"/>
  <c r="J73" i="28"/>
  <c r="I73" i="28"/>
  <c r="H73" i="28"/>
  <c r="G73" i="28"/>
  <c r="F73" i="28"/>
  <c r="E73" i="28"/>
  <c r="D73" i="28"/>
  <c r="J72" i="28"/>
  <c r="J80" i="28" s="1"/>
  <c r="I72" i="28"/>
  <c r="I80" i="28" s="1"/>
  <c r="H72" i="28"/>
  <c r="H80" i="28" s="1"/>
  <c r="G72" i="28"/>
  <c r="G80" i="28" s="1"/>
  <c r="F72" i="28"/>
  <c r="F80" i="28" s="1"/>
  <c r="E72" i="28"/>
  <c r="E80" i="28" s="1"/>
  <c r="D72" i="28"/>
  <c r="D80" i="28" s="1"/>
  <c r="J35" i="28"/>
  <c r="G35" i="28"/>
  <c r="F35" i="28"/>
  <c r="J34" i="28"/>
  <c r="I34" i="28"/>
  <c r="I35" i="28" s="1"/>
  <c r="G34" i="28"/>
  <c r="F34" i="28"/>
  <c r="E34" i="28"/>
  <c r="E35" i="28" s="1"/>
  <c r="J33" i="28"/>
  <c r="I33" i="28"/>
  <c r="H33" i="28"/>
  <c r="G33" i="28"/>
  <c r="F33" i="28"/>
  <c r="E33" i="28"/>
  <c r="D33" i="28"/>
  <c r="J32" i="28"/>
  <c r="I32" i="28"/>
  <c r="H32" i="28"/>
  <c r="G32" i="28"/>
  <c r="F32" i="28"/>
  <c r="E32" i="28"/>
  <c r="D32" i="28"/>
  <c r="G31" i="28"/>
  <c r="F31" i="28"/>
  <c r="J30" i="28"/>
  <c r="I30" i="28"/>
  <c r="H30" i="28"/>
  <c r="G30" i="28"/>
  <c r="F30" i="28"/>
  <c r="E30" i="28"/>
  <c r="D30" i="28"/>
  <c r="J29" i="28"/>
  <c r="I29" i="28"/>
  <c r="H29" i="28"/>
  <c r="G29" i="28"/>
  <c r="F29" i="28"/>
  <c r="E29" i="28"/>
  <c r="D29" i="28"/>
  <c r="J27" i="28"/>
  <c r="I27" i="28"/>
  <c r="H27" i="28"/>
  <c r="G27" i="28"/>
  <c r="F27" i="28"/>
  <c r="E27" i="28"/>
  <c r="D27" i="28"/>
  <c r="J20" i="28"/>
  <c r="I20" i="28"/>
  <c r="H20" i="28"/>
  <c r="G20" i="28"/>
  <c r="F20" i="28"/>
  <c r="E20" i="28"/>
  <c r="D20" i="28"/>
  <c r="J18" i="28"/>
  <c r="I18" i="28"/>
  <c r="H18" i="28"/>
  <c r="G18" i="28"/>
  <c r="F18" i="28"/>
  <c r="E18" i="28"/>
  <c r="D18" i="28"/>
  <c r="D80" i="17"/>
  <c r="E72" i="17"/>
  <c r="E80" i="17" s="1"/>
  <c r="F72" i="17"/>
  <c r="F80" i="17" s="1"/>
  <c r="G72" i="17"/>
  <c r="G80" i="17" s="1"/>
  <c r="H72" i="17"/>
  <c r="H80" i="17" s="1"/>
  <c r="I72" i="17"/>
  <c r="I80" i="17" s="1"/>
  <c r="J72" i="17"/>
  <c r="J80" i="17" s="1"/>
  <c r="D72" i="17"/>
  <c r="F84" i="11"/>
  <c r="G84" i="11"/>
  <c r="E74" i="11"/>
  <c r="E84" i="11" s="1"/>
  <c r="F74" i="11"/>
  <c r="G74" i="11"/>
  <c r="H74" i="11"/>
  <c r="H84" i="11" s="1"/>
  <c r="I74" i="11"/>
  <c r="I84" i="11" s="1"/>
  <c r="J74" i="11"/>
  <c r="J84" i="11" s="1"/>
  <c r="D74" i="11"/>
  <c r="D84" i="11" s="1"/>
  <c r="D75" i="11"/>
  <c r="E75" i="11"/>
  <c r="F75" i="11"/>
  <c r="G75" i="11"/>
  <c r="D76" i="11"/>
  <c r="E76" i="11"/>
  <c r="F76" i="11"/>
  <c r="G76" i="11"/>
  <c r="D77" i="11"/>
  <c r="E77" i="11"/>
  <c r="F77" i="11"/>
  <c r="G77" i="11"/>
  <c r="D78" i="11"/>
  <c r="D79" i="11" s="1"/>
  <c r="E78" i="11"/>
  <c r="F78" i="11"/>
  <c r="G78" i="11"/>
  <c r="E79" i="11"/>
  <c r="F79" i="11"/>
  <c r="G79" i="11"/>
  <c r="D80" i="11"/>
  <c r="E80" i="11"/>
  <c r="F80" i="11"/>
  <c r="G80" i="11"/>
  <c r="D81" i="11"/>
  <c r="E81" i="11"/>
  <c r="F81" i="11"/>
  <c r="G81" i="11"/>
  <c r="D82" i="11"/>
  <c r="E82" i="11"/>
  <c r="F82" i="11"/>
  <c r="G82" i="11"/>
  <c r="D85" i="11"/>
  <c r="E85" i="11"/>
  <c r="F85" i="11"/>
  <c r="G85" i="11"/>
  <c r="D86" i="11"/>
  <c r="D91" i="11" s="1"/>
  <c r="E86" i="11"/>
  <c r="F86" i="11"/>
  <c r="G86" i="11"/>
  <c r="D87" i="11"/>
  <c r="E87" i="11"/>
  <c r="F87" i="11"/>
  <c r="G87" i="11"/>
  <c r="D88" i="11"/>
  <c r="E88" i="11"/>
  <c r="F88" i="11"/>
  <c r="G88" i="11"/>
  <c r="D89" i="11"/>
  <c r="E89" i="11"/>
  <c r="F89" i="11"/>
  <c r="G89" i="11"/>
  <c r="D90" i="11"/>
  <c r="E90" i="11"/>
  <c r="F90" i="11"/>
  <c r="G90" i="11"/>
  <c r="E91" i="11"/>
  <c r="F91" i="11"/>
  <c r="G91" i="11"/>
  <c r="E20" i="11"/>
  <c r="F20" i="11"/>
  <c r="G20" i="11"/>
  <c r="H20" i="11"/>
  <c r="I20" i="11"/>
  <c r="J20" i="11"/>
  <c r="D20" i="11"/>
  <c r="E76" i="28" l="1"/>
  <c r="E86" i="28"/>
  <c r="I76" i="28"/>
  <c r="F86" i="28"/>
  <c r="J31" i="28"/>
  <c r="J76" i="28"/>
  <c r="G86" i="28"/>
  <c r="I86" i="28"/>
  <c r="J86" i="28"/>
  <c r="G88" i="28"/>
  <c r="G36" i="28" s="1"/>
  <c r="G37" i="28" s="1"/>
  <c r="D85" i="28"/>
  <c r="H85" i="28"/>
  <c r="E85" i="28"/>
  <c r="I85" i="28"/>
  <c r="D88" i="28"/>
  <c r="D36" i="28" s="1"/>
  <c r="D37" i="28" s="1"/>
  <c r="H88" i="28"/>
  <c r="H36" i="28" s="1"/>
  <c r="H37" i="28" s="1"/>
  <c r="D31" i="28"/>
  <c r="H31" i="28"/>
  <c r="F85" i="28"/>
  <c r="J85" i="28"/>
  <c r="E88" i="28"/>
  <c r="E36" i="28" s="1"/>
  <c r="E37" i="28" s="1"/>
  <c r="I88" i="28"/>
  <c r="I36" i="28" s="1"/>
  <c r="I37" i="28" s="1"/>
  <c r="D34" i="28"/>
  <c r="D35" i="28" s="1"/>
  <c r="H34" i="28"/>
  <c r="H35" i="28" s="1"/>
  <c r="D76" i="28"/>
  <c r="H76" i="28"/>
  <c r="I82" i="17"/>
  <c r="J82" i="17"/>
  <c r="H83" i="17"/>
  <c r="H84" i="17"/>
  <c r="I84" i="17"/>
  <c r="J84" i="17"/>
  <c r="H87" i="17"/>
  <c r="I87" i="17"/>
  <c r="J87" i="17"/>
  <c r="H73" i="17"/>
  <c r="I73" i="17"/>
  <c r="H74" i="17"/>
  <c r="I74" i="17"/>
  <c r="J74" i="17"/>
  <c r="H75" i="17"/>
  <c r="H86" i="17" s="1"/>
  <c r="I75" i="17"/>
  <c r="I85" i="17" s="1"/>
  <c r="J75" i="17"/>
  <c r="J31" i="17" s="1"/>
  <c r="H77" i="17"/>
  <c r="I77" i="17"/>
  <c r="J77" i="17"/>
  <c r="H78" i="17"/>
  <c r="I78" i="17"/>
  <c r="J78" i="17"/>
  <c r="H29" i="17"/>
  <c r="I29" i="17"/>
  <c r="H30" i="17"/>
  <c r="I30" i="17"/>
  <c r="J30" i="17"/>
  <c r="H32" i="17"/>
  <c r="I32" i="17"/>
  <c r="J32" i="17"/>
  <c r="H33" i="17"/>
  <c r="I33" i="17"/>
  <c r="J33" i="17"/>
  <c r="J20" i="17"/>
  <c r="I20" i="17"/>
  <c r="H20" i="17"/>
  <c r="J18" i="17"/>
  <c r="I18" i="17"/>
  <c r="H18" i="17"/>
  <c r="J44" i="12"/>
  <c r="J45" i="12"/>
  <c r="J14" i="12"/>
  <c r="J15" i="12"/>
  <c r="H44" i="12"/>
  <c r="I44" i="12"/>
  <c r="H45" i="12"/>
  <c r="I45" i="12"/>
  <c r="H14" i="12"/>
  <c r="I14" i="12"/>
  <c r="H15" i="12"/>
  <c r="I15" i="12"/>
  <c r="F32" i="17"/>
  <c r="D18" i="17"/>
  <c r="E18" i="17"/>
  <c r="F18" i="17"/>
  <c r="G18" i="17"/>
  <c r="D20" i="17"/>
  <c r="E20" i="17"/>
  <c r="F20" i="17"/>
  <c r="G20" i="17"/>
  <c r="D73" i="17"/>
  <c r="E73" i="17"/>
  <c r="D74" i="17"/>
  <c r="E74" i="17"/>
  <c r="F74" i="17"/>
  <c r="G74" i="17"/>
  <c r="D75" i="17"/>
  <c r="E75" i="17"/>
  <c r="E76" i="17" s="1"/>
  <c r="F75" i="17"/>
  <c r="G75" i="17"/>
  <c r="G85" i="17" s="1"/>
  <c r="D77" i="17"/>
  <c r="E77" i="17"/>
  <c r="F77" i="17"/>
  <c r="G77" i="17"/>
  <c r="D78" i="17"/>
  <c r="E78" i="17"/>
  <c r="F78" i="17"/>
  <c r="G78" i="17"/>
  <c r="D27" i="17"/>
  <c r="E27" i="17"/>
  <c r="F27" i="17"/>
  <c r="G27" i="17"/>
  <c r="H27" i="17"/>
  <c r="I27" i="17"/>
  <c r="J27" i="17"/>
  <c r="D29" i="17"/>
  <c r="E29" i="17"/>
  <c r="D30" i="17"/>
  <c r="E30" i="17"/>
  <c r="F30" i="17"/>
  <c r="G30" i="17"/>
  <c r="D82" i="17"/>
  <c r="E82" i="17"/>
  <c r="D83" i="17"/>
  <c r="E83" i="17"/>
  <c r="F83" i="17"/>
  <c r="D32" i="17"/>
  <c r="E32" i="17"/>
  <c r="G32" i="17"/>
  <c r="D84" i="17"/>
  <c r="E84" i="17"/>
  <c r="F84" i="17"/>
  <c r="G84" i="17"/>
  <c r="D33" i="17"/>
  <c r="E33" i="17"/>
  <c r="F33" i="17"/>
  <c r="G33" i="17"/>
  <c r="D87" i="17"/>
  <c r="E87" i="17"/>
  <c r="F87" i="17"/>
  <c r="G87" i="17"/>
  <c r="F38" i="11"/>
  <c r="E38" i="11"/>
  <c r="G15" i="12"/>
  <c r="F15" i="12"/>
  <c r="E15" i="12"/>
  <c r="G14" i="12"/>
  <c r="E14" i="12"/>
  <c r="J12" i="12"/>
  <c r="I12" i="12"/>
  <c r="H12" i="12"/>
  <c r="G12" i="12"/>
  <c r="F12" i="12"/>
  <c r="E12" i="12"/>
  <c r="D12" i="12"/>
  <c r="F45" i="12"/>
  <c r="E45" i="12"/>
  <c r="D45" i="12"/>
  <c r="G44" i="12"/>
  <c r="F44" i="12"/>
  <c r="E44" i="12"/>
  <c r="D44" i="12"/>
  <c r="J9" i="12"/>
  <c r="I9" i="12"/>
  <c r="H9" i="12"/>
  <c r="G9" i="12"/>
  <c r="F9" i="12"/>
  <c r="E9" i="12"/>
  <c r="D9" i="12"/>
  <c r="G38" i="11"/>
  <c r="D38" i="11"/>
  <c r="J31" i="11"/>
  <c r="I31" i="11"/>
  <c r="H31" i="11"/>
  <c r="G31" i="11"/>
  <c r="F31" i="11"/>
  <c r="E31" i="11"/>
  <c r="D31" i="11"/>
  <c r="J22" i="11"/>
  <c r="I22" i="11"/>
  <c r="H22" i="11"/>
  <c r="G22" i="11"/>
  <c r="F22" i="11"/>
  <c r="E22" i="11"/>
  <c r="D22" i="11"/>
  <c r="G86" i="17"/>
  <c r="E86" i="17" l="1"/>
  <c r="I31" i="17"/>
  <c r="I34" i="17"/>
  <c r="I35" i="17" s="1"/>
  <c r="H31" i="17"/>
  <c r="I76" i="17"/>
  <c r="I86" i="17"/>
  <c r="H85" i="17"/>
  <c r="E31" i="17"/>
  <c r="H76" i="17"/>
  <c r="E85" i="17"/>
  <c r="E88" i="17"/>
  <c r="E36" i="17" s="1"/>
  <c r="E37" i="17" s="1"/>
  <c r="E34" i="17"/>
  <c r="E35" i="17" s="1"/>
  <c r="H88" i="17"/>
  <c r="H36" i="17" s="1"/>
  <c r="H37" i="17" s="1"/>
  <c r="E37" i="11"/>
  <c r="F37" i="11"/>
  <c r="F31" i="17"/>
  <c r="F86" i="17"/>
  <c r="F85" i="17"/>
  <c r="D85" i="17"/>
  <c r="D76" i="17"/>
  <c r="G45" i="12"/>
  <c r="G83" i="17"/>
  <c r="G29" i="17"/>
  <c r="G82" i="17"/>
  <c r="G73" i="17"/>
  <c r="D15" i="12"/>
  <c r="G88" i="17"/>
  <c r="G36" i="17" s="1"/>
  <c r="G37" i="17" s="1"/>
  <c r="F34" i="17"/>
  <c r="F35" i="17" s="1"/>
  <c r="D34" i="17"/>
  <c r="D35" i="17" s="1"/>
  <c r="D31" i="17"/>
  <c r="F76" i="17"/>
  <c r="F36" i="11"/>
  <c r="D14" i="12"/>
  <c r="G34" i="17"/>
  <c r="G35" i="17" s="1"/>
  <c r="F14" i="12"/>
  <c r="G76" i="17"/>
  <c r="G31" i="17"/>
  <c r="D86" i="17"/>
  <c r="F73" i="17"/>
  <c r="F29" i="17"/>
  <c r="F82" i="17"/>
  <c r="F88" i="17"/>
  <c r="F36" i="17" s="1"/>
  <c r="F37" i="17" s="1"/>
  <c r="D88" i="17"/>
  <c r="D36" i="17" s="1"/>
  <c r="D37" i="17" s="1"/>
  <c r="G37" i="11"/>
  <c r="J73" i="17"/>
  <c r="J34" i="17"/>
  <c r="J35" i="17" s="1"/>
  <c r="J29" i="17"/>
  <c r="J88" i="17"/>
  <c r="J36" i="17" s="1"/>
  <c r="J37" i="17" s="1"/>
  <c r="J83" i="17"/>
  <c r="J85" i="17"/>
  <c r="J76" i="17"/>
  <c r="J86" i="17"/>
  <c r="H34" i="17"/>
  <c r="H35" i="17" s="1"/>
  <c r="I83" i="17"/>
  <c r="H82" i="17"/>
  <c r="I88" i="17"/>
  <c r="I36" i="17" s="1"/>
  <c r="I37" i="17" s="1"/>
  <c r="E34" i="11" l="1"/>
  <c r="D37" i="11"/>
  <c r="G34" i="11"/>
  <c r="E33" i="11"/>
  <c r="D33" i="11"/>
  <c r="D36" i="11"/>
  <c r="G33" i="11"/>
  <c r="F35" i="11"/>
  <c r="D34" i="11" l="1"/>
  <c r="E39" i="11"/>
  <c r="F39" i="11"/>
  <c r="F34" i="11"/>
  <c r="E35" i="11"/>
  <c r="D35" i="11"/>
  <c r="G35" i="11"/>
  <c r="G39" i="11" l="1"/>
  <c r="G36" i="11"/>
  <c r="D39" i="11"/>
  <c r="F33" i="11"/>
  <c r="E36" i="11"/>
</calcChain>
</file>

<file path=xl/sharedStrings.xml><?xml version="1.0" encoding="utf-8"?>
<sst xmlns="http://schemas.openxmlformats.org/spreadsheetml/2006/main" count="292" uniqueCount="88">
  <si>
    <t>Gaz</t>
  </si>
  <si>
    <t>Electricité</t>
  </si>
  <si>
    <t>Eau</t>
  </si>
  <si>
    <t>Compteur</t>
  </si>
  <si>
    <t>Référence</t>
  </si>
  <si>
    <t>Total</t>
  </si>
  <si>
    <t>Dépenses</t>
  </si>
  <si>
    <t>Tarif</t>
  </si>
  <si>
    <t>Puissance</t>
  </si>
  <si>
    <t>Consommations</t>
  </si>
  <si>
    <t>Indicateurs</t>
  </si>
  <si>
    <t>dju 18°C</t>
  </si>
  <si>
    <t>kWh Gaz</t>
  </si>
  <si>
    <t>kWh Electricité</t>
  </si>
  <si>
    <t>m3 Eau</t>
  </si>
  <si>
    <t>kgCO2/m²</t>
  </si>
  <si>
    <t>Date</t>
  </si>
  <si>
    <t>MWh Electricité</t>
  </si>
  <si>
    <t>MWh Gaz</t>
  </si>
  <si>
    <t>€TTC Gaz</t>
  </si>
  <si>
    <t>€TTC Electricité</t>
  </si>
  <si>
    <t>€TTC Eau</t>
  </si>
  <si>
    <t>Facturation</t>
  </si>
  <si>
    <t>€TTC/m3 Eau</t>
  </si>
  <si>
    <t>kgCO2</t>
  </si>
  <si>
    <t>kgCO2 Gaz</t>
  </si>
  <si>
    <t>kgCO2 Electricité</t>
  </si>
  <si>
    <t>Modifications site</t>
  </si>
  <si>
    <t>c€TTC/kWh Gaz</t>
  </si>
  <si>
    <t>c€TTC/kWh Electricité</t>
  </si>
  <si>
    <t>Lignes à remplir</t>
  </si>
  <si>
    <t>x</t>
  </si>
  <si>
    <t>Fournisseur</t>
  </si>
  <si>
    <t>dam3 Eau</t>
  </si>
  <si>
    <r>
      <t xml:space="preserve">Code   </t>
    </r>
    <r>
      <rPr>
        <b/>
        <sz val="10"/>
        <rFont val="Calibri"/>
        <family val="2"/>
      </rPr>
      <t>→</t>
    </r>
  </si>
  <si>
    <t>Remarques</t>
  </si>
  <si>
    <t>Fioul</t>
  </si>
  <si>
    <t>Bois</t>
  </si>
  <si>
    <t>€TTC Fioul</t>
  </si>
  <si>
    <t>€TTC Bois</t>
  </si>
  <si>
    <t>Litres Fioul</t>
  </si>
  <si>
    <t>kWh Fioul</t>
  </si>
  <si>
    <t>kWh Bois</t>
  </si>
  <si>
    <t>MWh Fioul</t>
  </si>
  <si>
    <t>MWh Bois</t>
  </si>
  <si>
    <t>Surface chauffée</t>
  </si>
  <si>
    <t>Wh/m².dju Gaz</t>
  </si>
  <si>
    <t>c€TTC/kWh Fioul</t>
  </si>
  <si>
    <t>c€TTC/kWh Bois</t>
  </si>
  <si>
    <t>Wh/m².dju Fioul</t>
  </si>
  <si>
    <t>kgCO2 Fioul</t>
  </si>
  <si>
    <t>kgCO2 Bois</t>
  </si>
  <si>
    <t>Electricité Bât</t>
  </si>
  <si>
    <t>Electricité EP</t>
  </si>
  <si>
    <t>Carburant</t>
  </si>
  <si>
    <t>€TTC Electricité Bât</t>
  </si>
  <si>
    <t>€TTC Electricité EP</t>
  </si>
  <si>
    <t>€TTC Carburant</t>
  </si>
  <si>
    <t>kWh Electricité Bât</t>
  </si>
  <si>
    <t>MWh Electricité EP</t>
  </si>
  <si>
    <t>kWh Electricité EP</t>
  </si>
  <si>
    <t>MWh Electricité Bât</t>
  </si>
  <si>
    <t>kWh Carburant</t>
  </si>
  <si>
    <t>MWh Carburant</t>
  </si>
  <si>
    <t>c€TTC/kWh Electricité Bât</t>
  </si>
  <si>
    <t>kgCO2 Electricité Bât</t>
  </si>
  <si>
    <t>c€TTC/kWh Electricité EP</t>
  </si>
  <si>
    <t>kgCO2 Electricité EP</t>
  </si>
  <si>
    <t>c€TTC/kWh Carburant</t>
  </si>
  <si>
    <t>kgCO2 Carburant</t>
  </si>
  <si>
    <t>Modifications commune</t>
  </si>
  <si>
    <r>
      <t xml:space="preserve">Type d'occupation       </t>
    </r>
    <r>
      <rPr>
        <b/>
        <sz val="10"/>
        <rFont val="Calibri"/>
        <family val="2"/>
      </rPr>
      <t>→</t>
    </r>
  </si>
  <si>
    <t>kWhep/m²</t>
  </si>
  <si>
    <t>Compteurs</t>
  </si>
  <si>
    <t>Tarifs</t>
  </si>
  <si>
    <t>Puissance kVA</t>
  </si>
  <si>
    <t>kg CO2</t>
  </si>
  <si>
    <t>Modifications</t>
  </si>
  <si>
    <t>Bâtiment à occupation variable (Salle des fête. complexe sportif…) : Code 2</t>
  </si>
  <si>
    <t>ECLAIRAGE PUBLIC</t>
  </si>
  <si>
    <t>Classe énergie</t>
  </si>
  <si>
    <t>Classe Pollution</t>
  </si>
  <si>
    <t>COLLECTIVITE</t>
  </si>
  <si>
    <t>Flux</t>
  </si>
  <si>
    <t>PHOTO</t>
  </si>
  <si>
    <t>PHOTO / PLAN</t>
  </si>
  <si>
    <t>BATIMENT 1</t>
  </si>
  <si>
    <t>BATIMENT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</si>
</sst>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F_-;\-* #,##0\ _F_-;_-* &quot;-&quot;\ _F_-;_-@_-"/>
    <numFmt numFmtId="166" formatCode="0.0"/>
    <numFmt numFmtId="167" formatCode="#,##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FF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3" borderId="0" xfId="1" applyFont="1" applyFill="1" applyAlignment="1" applyProtection="1">
      <alignment horizontal="center"/>
      <protection locked="0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49" fontId="3" fillId="2" borderId="1" xfId="1" applyNumberFormat="1" applyFont="1" applyFill="1" applyBorder="1" applyAlignment="1" applyProtection="1">
      <alignment horizontal="center"/>
      <protection locked="0"/>
    </xf>
    <xf numFmtId="3" fontId="3" fillId="4" borderId="1" xfId="1" applyNumberFormat="1" applyFont="1" applyFill="1" applyBorder="1" applyAlignment="1">
      <alignment horizontal="left" vertical="center"/>
    </xf>
    <xf numFmtId="3" fontId="3" fillId="4" borderId="1" xfId="1" applyNumberFormat="1" applyFont="1" applyFill="1" applyBorder="1" applyAlignment="1" applyProtection="1">
      <alignment horizontal="center"/>
      <protection locked="0"/>
    </xf>
    <xf numFmtId="3" fontId="3" fillId="4" borderId="1" xfId="1" applyNumberFormat="1" applyFont="1" applyFill="1" applyBorder="1" applyAlignment="1">
      <alignment horizontal="center"/>
    </xf>
    <xf numFmtId="4" fontId="3" fillId="2" borderId="0" xfId="1" applyNumberFormat="1" applyFont="1" applyFill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/>
    </xf>
    <xf numFmtId="3" fontId="3" fillId="5" borderId="1" xfId="1" applyNumberFormat="1" applyFont="1" applyFill="1" applyBorder="1" applyAlignment="1" applyProtection="1">
      <alignment horizontal="center"/>
      <protection locked="0"/>
    </xf>
    <xf numFmtId="3" fontId="3" fillId="5" borderId="1" xfId="1" applyNumberFormat="1" applyFont="1" applyFill="1" applyBorder="1" applyAlignment="1">
      <alignment horizontal="center"/>
    </xf>
    <xf numFmtId="4" fontId="3" fillId="5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3" fontId="3" fillId="2" borderId="1" xfId="1" applyNumberFormat="1" applyFont="1" applyFill="1" applyBorder="1" applyAlignment="1" applyProtection="1">
      <alignment horizontal="center"/>
      <protection locked="0"/>
    </xf>
    <xf numFmtId="1" fontId="3" fillId="6" borderId="1" xfId="1" applyNumberFormat="1" applyFont="1" applyFill="1" applyBorder="1" applyAlignment="1">
      <alignment horizontal="left" vertical="center"/>
    </xf>
    <xf numFmtId="167" fontId="3" fillId="6" borderId="1" xfId="1" applyNumberFormat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167" fontId="3" fillId="2" borderId="1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1" fontId="3" fillId="6" borderId="1" xfId="1" applyNumberFormat="1" applyFont="1" applyFill="1" applyBorder="1" applyAlignment="1">
      <alignment horizontal="center"/>
    </xf>
    <xf numFmtId="3" fontId="3" fillId="6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left" vertical="center"/>
    </xf>
    <xf numFmtId="0" fontId="3" fillId="6" borderId="1" xfId="1" applyFont="1" applyFill="1" applyBorder="1" applyAlignment="1">
      <alignment horizontal="center"/>
    </xf>
    <xf numFmtId="1" fontId="3" fillId="2" borderId="0" xfId="1" applyNumberFormat="1" applyFont="1" applyFill="1" applyAlignment="1">
      <alignment horizontal="center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/>
      <protection locked="0"/>
    </xf>
    <xf numFmtId="49" fontId="3" fillId="2" borderId="0" xfId="1" applyNumberFormat="1" applyFont="1" applyFill="1" applyAlignment="1" applyProtection="1">
      <alignment horizontal="center"/>
      <protection locked="0"/>
    </xf>
    <xf numFmtId="49" fontId="1" fillId="2" borderId="0" xfId="1" applyNumberFormat="1" applyFill="1" applyAlignment="1" applyProtection="1">
      <alignment horizontal="center"/>
      <protection locked="0"/>
    </xf>
    <xf numFmtId="3" fontId="3" fillId="6" borderId="1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5" fillId="5" borderId="1" xfId="1" applyFont="1" applyFill="1" applyBorder="1" applyAlignment="1" applyProtection="1">
      <alignment horizontal="center"/>
      <protection hidden="1"/>
    </xf>
    <xf numFmtId="0" fontId="3" fillId="5" borderId="1" xfId="1" applyFont="1" applyFill="1" applyBorder="1" applyAlignment="1" applyProtection="1">
      <alignment horizontal="center"/>
      <protection hidden="1"/>
    </xf>
    <xf numFmtId="3" fontId="3" fillId="5" borderId="1" xfId="1" applyNumberFormat="1" applyFont="1" applyFill="1" applyBorder="1" applyAlignment="1" applyProtection="1">
      <alignment horizontal="center"/>
      <protection hidden="1"/>
    </xf>
    <xf numFmtId="0" fontId="3" fillId="5" borderId="1" xfId="1" applyFont="1" applyFill="1" applyBorder="1" applyAlignment="1">
      <alignment horizontal="center"/>
    </xf>
    <xf numFmtId="3" fontId="5" fillId="4" borderId="1" xfId="1" applyNumberFormat="1" applyFont="1" applyFill="1" applyBorder="1" applyAlignment="1" applyProtection="1">
      <alignment horizont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3" fontId="3" fillId="4" borderId="1" xfId="1" applyNumberFormat="1" applyFont="1" applyFill="1" applyBorder="1" applyAlignment="1" applyProtection="1">
      <alignment horizontal="center"/>
      <protection hidden="1"/>
    </xf>
    <xf numFmtId="3" fontId="3" fillId="4" borderId="1" xfId="1" applyNumberFormat="1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0" xfId="1" applyFont="1" applyFill="1" applyAlignment="1">
      <alignment horizontal="left"/>
    </xf>
    <xf numFmtId="0" fontId="5" fillId="2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166" fontId="3" fillId="4" borderId="1" xfId="1" applyNumberFormat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3" fontId="3" fillId="6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 applyProtection="1">
      <alignment horizontal="center"/>
      <protection locked="0"/>
    </xf>
    <xf numFmtId="1" fontId="3" fillId="5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2" fillId="2" borderId="1" xfId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1" fontId="2" fillId="5" borderId="1" xfId="1" applyNumberFormat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9" fontId="3" fillId="7" borderId="1" xfId="0" applyNumberFormat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>
      <alignment horizontal="center"/>
    </xf>
    <xf numFmtId="0" fontId="3" fillId="7" borderId="0" xfId="0" applyFont="1" applyFill="1" applyAlignment="1">
      <alignment horizontal="left"/>
    </xf>
    <xf numFmtId="0" fontId="7" fillId="8" borderId="1" xfId="0" applyFont="1" applyFill="1" applyBorder="1" applyAlignment="1">
      <alignment horizontal="left" vertical="center"/>
    </xf>
    <xf numFmtId="1" fontId="8" fillId="9" borderId="1" xfId="1" applyNumberFormat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left" vertical="center"/>
    </xf>
    <xf numFmtId="1" fontId="8" fillId="9" borderId="1" xfId="1" applyNumberFormat="1" applyFont="1" applyFill="1" applyBorder="1" applyAlignment="1">
      <alignment horizontal="center"/>
    </xf>
    <xf numFmtId="3" fontId="3" fillId="10" borderId="1" xfId="1" applyNumberFormat="1" applyFont="1" applyFill="1" applyBorder="1" applyAlignment="1">
      <alignment horizontal="center"/>
    </xf>
    <xf numFmtId="3" fontId="1" fillId="2" borderId="1" xfId="1" applyNumberForma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/>
    </xf>
    <xf numFmtId="1" fontId="2" fillId="4" borderId="1" xfId="1" applyNumberFormat="1" applyFont="1" applyFill="1" applyBorder="1" applyAlignment="1">
      <alignment horizontal="center"/>
    </xf>
    <xf numFmtId="1" fontId="2" fillId="6" borderId="1" xfId="1" applyNumberFormat="1" applyFont="1" applyFill="1" applyBorder="1" applyAlignment="1">
      <alignment horizontal="center"/>
    </xf>
    <xf numFmtId="14" fontId="3" fillId="2" borderId="2" xfId="1" applyNumberFormat="1" applyFont="1" applyFill="1" applyBorder="1" applyAlignment="1" applyProtection="1">
      <alignment horizontal="center"/>
      <protection locked="0"/>
    </xf>
    <xf numFmtId="14" fontId="3" fillId="2" borderId="3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49" fontId="1" fillId="2" borderId="2" xfId="1" applyNumberFormat="1" applyFill="1" applyBorder="1" applyAlignment="1" applyProtection="1">
      <alignment horizontal="center" vertical="center"/>
      <protection locked="0"/>
    </xf>
    <xf numFmtId="49" fontId="1" fillId="2" borderId="3" xfId="1" applyNumberFormat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/>
      <protection locked="0"/>
    </xf>
    <xf numFmtId="0" fontId="5" fillId="2" borderId="3" xfId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/>
      <protection locked="0"/>
    </xf>
    <xf numFmtId="49" fontId="1" fillId="2" borderId="2" xfId="1" applyNumberFormat="1" applyFill="1" applyBorder="1" applyAlignment="1" applyProtection="1">
      <alignment horizontal="center"/>
      <protection locked="0"/>
    </xf>
    <xf numFmtId="49" fontId="1" fillId="2" borderId="3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horizontal="center"/>
      <protection locked="0"/>
    </xf>
    <xf numFmtId="0" fontId="5" fillId="2" borderId="6" xfId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3" fillId="7" borderId="4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49" fontId="3" fillId="7" borderId="2" xfId="0" applyNumberFormat="1" applyFont="1" applyFill="1" applyBorder="1" applyAlignment="1" applyProtection="1">
      <alignment horizontal="center" vertical="center"/>
      <protection locked="0"/>
    </xf>
    <xf numFmtId="49" fontId="3" fillId="7" borderId="3" xfId="0" applyNumberFormat="1" applyFont="1" applyFill="1" applyBorder="1" applyAlignment="1" applyProtection="1">
      <alignment horizontal="center" vertical="center"/>
      <protection locked="0"/>
    </xf>
    <xf numFmtId="49" fontId="3" fillId="7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3" borderId="0" xfId="1" applyFont="1" applyFill="1" applyAlignment="1" applyProtection="1">
      <alignment horizontal="center"/>
      <protection locked="0"/>
    </xf>
  </cellXfs>
  <cellStyles count="5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ourcentage 2" xfId="4" xr:uid="{00000000-0005-0000-0000-000005000000}"/>
  </cellStyles>
  <dxfs count="464"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CC5C"/>
        </patternFill>
      </fill>
    </dxf>
    <dxf>
      <fill>
        <patternFill>
          <bgColor rgb="FF00D05E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D25F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rgb="FFD5BEEC"/>
        </patternFill>
      </fill>
    </dxf>
    <dxf>
      <fill>
        <patternFill>
          <bgColor theme="7" tint="0.59996337778862885"/>
        </patternFill>
      </fill>
    </dxf>
    <dxf>
      <fill>
        <patternFill>
          <bgColor rgb="FFB17ED8"/>
        </patternFill>
      </fill>
    </dxf>
    <dxf>
      <fill>
        <patternFill>
          <bgColor rgb="FF9F5FCF"/>
        </patternFill>
      </fill>
    </dxf>
    <dxf>
      <fill>
        <patternFill>
          <bgColor rgb="FF8A3CC4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00D25F"/>
        </patternFill>
      </fill>
    </dxf>
    <dxf>
      <fill>
        <patternFill>
          <bgColor rgb="FF00CC5C"/>
        </patternFill>
      </fill>
    </dxf>
    <dxf>
      <fill>
        <patternFill>
          <bgColor rgb="FF00D05E"/>
        </patternFill>
      </fill>
    </dxf>
    <dxf>
      <fill>
        <patternFill>
          <bgColor rgb="FF00DA63"/>
        </patternFill>
      </fill>
    </dxf>
    <dxf>
      <fill>
        <patternFill>
          <bgColor rgb="FF00B050"/>
        </patternFill>
      </fill>
    </dxf>
    <dxf>
      <fill>
        <patternFill>
          <bgColor rgb="FF16EA7B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8D75A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dépenses </a:t>
            </a:r>
          </a:p>
        </c:rich>
      </c:tx>
      <c:layout>
        <c:manualLayout>
          <c:xMode val="edge"/>
          <c:yMode val="edge"/>
          <c:x val="1.4275016248540979E-2"/>
          <c:y val="2.180189494788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85029421052305"/>
          <c:y val="0.3232411669075374"/>
          <c:w val="0.6969157447743819"/>
          <c:h val="0.58614033549036559"/>
        </c:manualLayout>
      </c:layout>
      <c:scatterChart>
        <c:scatterStyle val="lineMarker"/>
        <c:varyColors val="0"/>
        <c:ser>
          <c:idx val="3"/>
          <c:order val="0"/>
          <c:tx>
            <c:strRef>
              <c:f>COLLECTIVITE!$C$20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COLLECTIVITE!$D$20:$J$20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40-47B6-85FD-3B20412978E5}"/>
            </c:ext>
          </c:extLst>
        </c:ser>
        <c:ser>
          <c:idx val="0"/>
          <c:order val="1"/>
          <c:tx>
            <c:strRef>
              <c:f>COLLECTIVITE!$C$4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COLLECTIVITE!$D$13:$J$13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40-47B6-85FD-3B20412978E5}"/>
            </c:ext>
          </c:extLst>
        </c:ser>
        <c:ser>
          <c:idx val="1"/>
          <c:order val="2"/>
          <c:tx>
            <c:strRef>
              <c:f>COLLECTIVITE!$C$5</c:f>
              <c:strCache>
                <c:ptCount val="1"/>
                <c:pt idx="0">
                  <c:v>Electricité Bât</c:v>
                </c:pt>
              </c:strCache>
            </c:strRef>
          </c:tx>
          <c:spPr>
            <a:ln w="127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COLLECTIVITE!$D$14:$J$14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40-47B6-85FD-3B20412978E5}"/>
            </c:ext>
          </c:extLst>
        </c:ser>
        <c:ser>
          <c:idx val="2"/>
          <c:order val="3"/>
          <c:tx>
            <c:strRef>
              <c:f>COLLECTIVITE!$C$10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COLLECTIVITE!$D$19:$J$19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40-47B6-85FD-3B20412978E5}"/>
            </c:ext>
          </c:extLst>
        </c:ser>
        <c:ser>
          <c:idx val="4"/>
          <c:order val="4"/>
          <c:tx>
            <c:strRef>
              <c:f>COLLECTIVITE!$C$6</c:f>
              <c:strCache>
                <c:ptCount val="1"/>
                <c:pt idx="0">
                  <c:v>Electricité EP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8064A2">
                    <a:lumMod val="60000"/>
                    <a:lumOff val="40000"/>
                  </a:srgb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COLLECTIVITE!$D$15:$J$15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40-47B6-85FD-3B20412978E5}"/>
            </c:ext>
          </c:extLst>
        </c:ser>
        <c:ser>
          <c:idx val="5"/>
          <c:order val="5"/>
          <c:tx>
            <c:strRef>
              <c:f>COLLECTIVITE!$C$7</c:f>
              <c:strCache>
                <c:ptCount val="1"/>
                <c:pt idx="0">
                  <c:v>Fioul</c:v>
                </c:pt>
              </c:strCache>
            </c:strRef>
          </c:tx>
          <c:spPr>
            <a:ln w="12700"/>
          </c:spP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COLLECTIVITE!$D$16:$J$16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40-47B6-85FD-3B20412978E5}"/>
            </c:ext>
          </c:extLst>
        </c:ser>
        <c:ser>
          <c:idx val="6"/>
          <c:order val="6"/>
          <c:tx>
            <c:strRef>
              <c:f>COLLECTIVITE!$C$8</c:f>
              <c:strCache>
                <c:ptCount val="1"/>
                <c:pt idx="0">
                  <c:v>Carburant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prstClr val="black">
                    <a:lumMod val="50000"/>
                    <a:lumOff val="50000"/>
                  </a:prst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COLLECTIVITE!$D$17:$J$17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40-47B6-85FD-3B20412978E5}"/>
            </c:ext>
          </c:extLst>
        </c:ser>
        <c:ser>
          <c:idx val="7"/>
          <c:order val="7"/>
          <c:tx>
            <c:strRef>
              <c:f>COLLECTIVITE!$C$9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COLLECTIVITE!$D$18:$J$18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40-47B6-85FD-3B2041297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67680"/>
        <c:axId val="100594432"/>
      </c:scatterChart>
      <c:valAx>
        <c:axId val="100567680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0594432"/>
        <c:crosses val="autoZero"/>
        <c:crossBetween val="midCat"/>
      </c:valAx>
      <c:valAx>
        <c:axId val="1005944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€/an</a:t>
                </a:r>
              </a:p>
            </c:rich>
          </c:tx>
          <c:layout>
            <c:manualLayout>
              <c:xMode val="edge"/>
              <c:yMode val="edge"/>
              <c:x val="3.6420431609678495E-3"/>
              <c:y val="0.509931075278418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0567680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22245521315102"/>
          <c:y val="2.6315789473684216E-2"/>
          <c:w val="0.32000004121707004"/>
          <c:h val="0.29824629046397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prix</a:t>
            </a:r>
          </a:p>
        </c:rich>
      </c:tx>
      <c:layout>
        <c:manualLayout>
          <c:xMode val="edge"/>
          <c:yMode val="edge"/>
          <c:x val="2.8572300719595052E-2"/>
          <c:y val="2.901711695215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8370754550021"/>
          <c:y val="0.25090201035359816"/>
          <c:w val="0.70360364550501764"/>
          <c:h val="0.640069837305305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1'!$C$6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1'!$D$29:$J$29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5-435E-B101-C71A4C6D05A2}"/>
            </c:ext>
          </c:extLst>
        </c:ser>
        <c:ser>
          <c:idx val="1"/>
          <c:order val="1"/>
          <c:tx>
            <c:strRef>
              <c:f>'BATIMENT 1'!$C$7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1'!$D$30:$J$30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5-435E-B101-C71A4C6D05A2}"/>
            </c:ext>
          </c:extLst>
        </c:ser>
        <c:ser>
          <c:idx val="2"/>
          <c:order val="2"/>
          <c:tx>
            <c:strRef>
              <c:f>'BATIMENT 1'!$C$10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1'!$D$33:$J$33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E5-435E-B101-C71A4C6D05A2}"/>
            </c:ext>
          </c:extLst>
        </c:ser>
        <c:ser>
          <c:idx val="3"/>
          <c:order val="3"/>
          <c:tx>
            <c:strRef>
              <c:f>'BATIMENT 1'!$C$8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1'!$D$31:$J$31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E5-435E-B101-C71A4C6D05A2}"/>
            </c:ext>
          </c:extLst>
        </c:ser>
        <c:ser>
          <c:idx val="4"/>
          <c:order val="4"/>
          <c:tx>
            <c:strRef>
              <c:f>'BATIMENT 1'!$C$9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tar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1'!$D$32:$J$32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E5-435E-B101-C71A4C6D0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9536"/>
        <c:axId val="102451456"/>
      </c:scatterChart>
      <c:valAx>
        <c:axId val="102449536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451456"/>
        <c:crosses val="autoZero"/>
        <c:crossBetween val="midCat"/>
      </c:valAx>
      <c:valAx>
        <c:axId val="1024514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c€/kWh et €/m3</a:t>
                </a:r>
              </a:p>
            </c:rich>
          </c:tx>
          <c:layout>
            <c:manualLayout>
              <c:xMode val="edge"/>
              <c:yMode val="edge"/>
              <c:x val="4.8306106563423814E-3"/>
              <c:y val="0.453544048844242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4495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918634390400866"/>
          <c:y val="1.9650589401506598E-2"/>
          <c:w val="0.4106593222100528"/>
          <c:h val="0.23362474034132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</a:t>
            </a: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consommations</a:t>
            </a:r>
          </a:p>
        </c:rich>
      </c:tx>
      <c:layout>
        <c:manualLayout>
          <c:xMode val="edge"/>
          <c:yMode val="edge"/>
          <c:x val="2.8057513002527196E-2"/>
          <c:y val="2.901711695215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69095769717726"/>
          <c:y val="0.25042439729509708"/>
          <c:w val="0.67151012550132949"/>
          <c:h val="0.64515222745619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1'!$C$6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1'!$D$73:$J$73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16-4F10-B85D-298719A6E383}"/>
            </c:ext>
          </c:extLst>
        </c:ser>
        <c:ser>
          <c:idx val="1"/>
          <c:order val="1"/>
          <c:tx>
            <c:strRef>
              <c:f>'BATIMENT 1'!$C$7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1'!$D$74:$J$74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16-4F10-B85D-298719A6E383}"/>
            </c:ext>
          </c:extLst>
        </c:ser>
        <c:ser>
          <c:idx val="2"/>
          <c:order val="2"/>
          <c:tx>
            <c:strRef>
              <c:f>'BATIMENT 1'!$C$10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1'!$D$78:$J$78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16-4F10-B85D-298719A6E383}"/>
            </c:ext>
          </c:extLst>
        </c:ser>
        <c:ser>
          <c:idx val="3"/>
          <c:order val="3"/>
          <c:tx>
            <c:strRef>
              <c:f>'BATIMENT 1'!$C$8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1'!$D$76:$J$76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16-4F10-B85D-298719A6E383}"/>
            </c:ext>
          </c:extLst>
        </c:ser>
        <c:ser>
          <c:idx val="4"/>
          <c:order val="4"/>
          <c:tx>
            <c:strRef>
              <c:f>'BATIMENT 1'!$C$9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1'!$D$77:$J$77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16-4F10-B85D-298719A6E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69088"/>
        <c:axId val="102571008"/>
      </c:scatterChart>
      <c:valAx>
        <c:axId val="102569088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571008"/>
        <c:crosses val="autoZero"/>
        <c:crossBetween val="midCat"/>
      </c:valAx>
      <c:valAx>
        <c:axId val="102571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MWh et dam3</a:t>
                </a:r>
              </a:p>
            </c:rich>
          </c:tx>
          <c:layout>
            <c:manualLayout>
              <c:xMode val="edge"/>
              <c:yMode val="edge"/>
              <c:x val="1.2608009384245163E-2"/>
              <c:y val="0.485775692791433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56908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62262747201682"/>
          <c:y val="1.9650589401506598E-2"/>
          <c:w val="0.32454487257124243"/>
          <c:h val="0.23362474034132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Signature énergétique du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chauffage</a:t>
            </a:r>
          </a:p>
        </c:rich>
      </c:tx>
      <c:layout>
        <c:manualLayout>
          <c:xMode val="edge"/>
          <c:yMode val="edge"/>
          <c:x val="3.8326250033837377E-2"/>
          <c:y val="2.9006762174755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00000000000004"/>
          <c:y val="0.21336760925449871"/>
          <c:w val="0.74687500000000395"/>
          <c:h val="0.676092544987146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1'!$C$6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1'!$D$82:$J$82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E-49BE-B705-AC3B1C8BF4A0}"/>
            </c:ext>
          </c:extLst>
        </c:ser>
        <c:ser>
          <c:idx val="1"/>
          <c:order val="1"/>
          <c:tx>
            <c:strRef>
              <c:f>'BATIMENT 1'!$C$8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1'!$D$85:$J$85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E-49BE-B705-AC3B1C8BF4A0}"/>
            </c:ext>
          </c:extLst>
        </c:ser>
        <c:ser>
          <c:idx val="2"/>
          <c:order val="2"/>
          <c:tx>
            <c:strRef>
              <c:f>'BATIMENT 1'!$C$9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B9E-49BE-B705-AC3B1C8BF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26432"/>
        <c:axId val="102628352"/>
      </c:scatterChart>
      <c:valAx>
        <c:axId val="102626432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28352"/>
        <c:crosses val="autoZero"/>
        <c:crossBetween val="midCat"/>
      </c:valAx>
      <c:valAx>
        <c:axId val="102628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Wh/m².dju</a:t>
                </a:r>
              </a:p>
            </c:rich>
          </c:tx>
          <c:layout>
            <c:manualLayout>
              <c:xMode val="edge"/>
              <c:yMode val="edge"/>
              <c:x val="1.6371577842781107E-2"/>
              <c:y val="0.47196595551234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2643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57291446060003"/>
          <c:y val="1.2853561980288041E-2"/>
          <c:w val="0.25092714525249082"/>
          <c:h val="0.14652944481977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émissions</a:t>
            </a: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CO2</a:t>
            </a:r>
          </a:p>
        </c:rich>
      </c:tx>
      <c:layout>
        <c:manualLayout>
          <c:xMode val="edge"/>
          <c:yMode val="edge"/>
          <c:x val="4.8263163683954245E-2"/>
          <c:y val="3.1876550848902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15568561272487"/>
          <c:y val="0.24720993738890282"/>
          <c:w val="0.62591038023769341"/>
          <c:h val="0.648366687362388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1'!$C$6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1'!$D$83:$J$83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03-4EA9-937C-20C5EF20BC4C}"/>
            </c:ext>
          </c:extLst>
        </c:ser>
        <c:ser>
          <c:idx val="1"/>
          <c:order val="1"/>
          <c:tx>
            <c:strRef>
              <c:f>'BATIMENT 1'!$C$7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1'!$D$84:$J$84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03-4EA9-937C-20C5EF20BC4C}"/>
            </c:ext>
          </c:extLst>
        </c:ser>
        <c:ser>
          <c:idx val="2"/>
          <c:order val="2"/>
          <c:tx>
            <c:strRef>
              <c:f>'BATIMENT 1'!$C$18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prstClr val="black"/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1'!$D$88:$J$88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03-4EA9-937C-20C5EF20BC4C}"/>
            </c:ext>
          </c:extLst>
        </c:ser>
        <c:ser>
          <c:idx val="3"/>
          <c:order val="3"/>
          <c:tx>
            <c:strRef>
              <c:f>'BATIMENT 1'!$C$8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1'!$D$86:$J$86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03-4EA9-937C-20C5EF20BC4C}"/>
            </c:ext>
          </c:extLst>
        </c:ser>
        <c:ser>
          <c:idx val="4"/>
          <c:order val="4"/>
          <c:tx>
            <c:strRef>
              <c:f>'BATIMENT 1'!$C$9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1'!$D$87:$J$87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03-4EA9-937C-20C5EF20B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76352"/>
        <c:axId val="102686720"/>
      </c:scatterChart>
      <c:valAx>
        <c:axId val="102676352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86720"/>
        <c:crosses val="autoZero"/>
        <c:crossBetween val="midCat"/>
      </c:valAx>
      <c:valAx>
        <c:axId val="1026867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kgCO2</a:t>
                </a:r>
              </a:p>
            </c:rich>
          </c:tx>
          <c:layout>
            <c:manualLayout>
              <c:xMode val="edge"/>
              <c:yMode val="edge"/>
              <c:x val="1.2607286420079904E-2"/>
              <c:y val="0.485775692791433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7635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17201131040015"/>
          <c:y val="2.4017527354922626E-2"/>
          <c:w val="0.31826103623318674"/>
          <c:h val="0.23362474034132891"/>
        </c:manualLayout>
      </c:layout>
      <c:overlay val="0"/>
      <c:spPr>
        <a:solidFill>
          <a:srgbClr val="FFFFFF"/>
        </a:solidFill>
        <a:ln w="3175">
          <a:solidFill>
            <a:schemeClr val="accent4">
              <a:lumMod val="7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28" footer="0.4921259845000022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dépenses </a:t>
            </a:r>
          </a:p>
        </c:rich>
      </c:tx>
      <c:layout>
        <c:manualLayout>
          <c:xMode val="edge"/>
          <c:yMode val="edge"/>
          <c:x val="3.2919225785458216E-2"/>
          <c:y val="2.762806144676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8502055488609"/>
          <c:y val="0.26510663274694335"/>
          <c:w val="0.6969157447743819"/>
          <c:h val="0.62816773001169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2'!$C$6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2'!$D$13:$J$13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7E-4C4E-9421-00EA0162EB0B}"/>
            </c:ext>
          </c:extLst>
        </c:ser>
        <c:ser>
          <c:idx val="1"/>
          <c:order val="1"/>
          <c:tx>
            <c:strRef>
              <c:f>'BATIMENT 2'!$C$7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2'!$D$14:$J$14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7E-4C4E-9421-00EA0162EB0B}"/>
            </c:ext>
          </c:extLst>
        </c:ser>
        <c:ser>
          <c:idx val="2"/>
          <c:order val="2"/>
          <c:tx>
            <c:strRef>
              <c:f>'BATIMENT 2'!$C$10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2'!$D$17:$J$17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7E-4C4E-9421-00EA0162EB0B}"/>
            </c:ext>
          </c:extLst>
        </c:ser>
        <c:ser>
          <c:idx val="3"/>
          <c:order val="3"/>
          <c:tx>
            <c:strRef>
              <c:f>'BATIMENT 2'!$C$18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2'!$D$18:$J$18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7E-4C4E-9421-00EA0162EB0B}"/>
            </c:ext>
          </c:extLst>
        </c:ser>
        <c:ser>
          <c:idx val="4"/>
          <c:order val="4"/>
          <c:tx>
            <c:strRef>
              <c:f>'BATIMENT 2'!$C$8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2'!$D$15:$J$15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7E-4C4E-9421-00EA0162EB0B}"/>
            </c:ext>
          </c:extLst>
        </c:ser>
        <c:ser>
          <c:idx val="5"/>
          <c:order val="5"/>
          <c:tx>
            <c:strRef>
              <c:f>'BATIMENT 2'!$C$9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x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2'!$D$16:$J$16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7E-4C4E-9421-00EA0162E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70688"/>
        <c:axId val="102389248"/>
      </c:scatterChart>
      <c:valAx>
        <c:axId val="102370688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389248"/>
        <c:crosses val="autoZero"/>
        <c:crossBetween val="midCat"/>
      </c:valAx>
      <c:valAx>
        <c:axId val="102389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€/an</a:t>
                </a:r>
              </a:p>
            </c:rich>
          </c:tx>
          <c:layout>
            <c:manualLayout>
              <c:xMode val="edge"/>
              <c:yMode val="edge"/>
              <c:x val="3.6421320534350018E-3"/>
              <c:y val="0.509930862919163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37068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250184488980067"/>
          <c:y val="4.5851459455363973E-2"/>
          <c:w val="0.46000162698943031"/>
          <c:h val="0.248908391789420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prix</a:t>
            </a:r>
          </a:p>
        </c:rich>
      </c:tx>
      <c:layout>
        <c:manualLayout>
          <c:xMode val="edge"/>
          <c:yMode val="edge"/>
          <c:x val="2.8572300719595052E-2"/>
          <c:y val="2.901711695215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8370754550021"/>
          <c:y val="0.25090201035359816"/>
          <c:w val="0.70360364550501764"/>
          <c:h val="0.640069837305305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2'!$C$6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2'!$D$29:$J$29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08-46B8-87BF-143C2BB0A394}"/>
            </c:ext>
          </c:extLst>
        </c:ser>
        <c:ser>
          <c:idx val="1"/>
          <c:order val="1"/>
          <c:tx>
            <c:strRef>
              <c:f>'BATIMENT 2'!$C$7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2'!$D$30:$J$30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08-46B8-87BF-143C2BB0A394}"/>
            </c:ext>
          </c:extLst>
        </c:ser>
        <c:ser>
          <c:idx val="2"/>
          <c:order val="2"/>
          <c:tx>
            <c:strRef>
              <c:f>'BATIMENT 2'!$C$10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2'!$D$33:$J$33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08-46B8-87BF-143C2BB0A394}"/>
            </c:ext>
          </c:extLst>
        </c:ser>
        <c:ser>
          <c:idx val="3"/>
          <c:order val="3"/>
          <c:tx>
            <c:strRef>
              <c:f>'BATIMENT 2'!$C$8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2'!$D$31:$J$31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08-46B8-87BF-143C2BB0A394}"/>
            </c:ext>
          </c:extLst>
        </c:ser>
        <c:ser>
          <c:idx val="4"/>
          <c:order val="4"/>
          <c:tx>
            <c:strRef>
              <c:f>'BATIMENT 2'!$C$9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tar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2'!$D$32:$J$32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08-46B8-87BF-143C2BB0A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9536"/>
        <c:axId val="102451456"/>
      </c:scatterChart>
      <c:valAx>
        <c:axId val="102449536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451456"/>
        <c:crosses val="autoZero"/>
        <c:crossBetween val="midCat"/>
      </c:valAx>
      <c:valAx>
        <c:axId val="1024514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c€/kWh et €/m3</a:t>
                </a:r>
              </a:p>
            </c:rich>
          </c:tx>
          <c:layout>
            <c:manualLayout>
              <c:xMode val="edge"/>
              <c:yMode val="edge"/>
              <c:x val="4.8306106563423814E-3"/>
              <c:y val="0.453544048844242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4495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918634390400866"/>
          <c:y val="1.9650589401506598E-2"/>
          <c:w val="0.4106593222100528"/>
          <c:h val="0.23362474034132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</a:t>
            </a: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consommations</a:t>
            </a:r>
          </a:p>
        </c:rich>
      </c:tx>
      <c:layout>
        <c:manualLayout>
          <c:xMode val="edge"/>
          <c:yMode val="edge"/>
          <c:x val="2.8057513002527196E-2"/>
          <c:y val="2.901711695215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69095769717726"/>
          <c:y val="0.25042439729509708"/>
          <c:w val="0.67151012550132949"/>
          <c:h val="0.64515222745619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2'!$C$6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2'!$D$73:$J$73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61-4154-8D4B-D79B7692CA82}"/>
            </c:ext>
          </c:extLst>
        </c:ser>
        <c:ser>
          <c:idx val="1"/>
          <c:order val="1"/>
          <c:tx>
            <c:strRef>
              <c:f>'BATIMENT 2'!$C$7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2'!$D$74:$J$74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61-4154-8D4B-D79B7692CA82}"/>
            </c:ext>
          </c:extLst>
        </c:ser>
        <c:ser>
          <c:idx val="2"/>
          <c:order val="2"/>
          <c:tx>
            <c:strRef>
              <c:f>'BATIMENT 2'!$C$10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2'!$D$78:$J$78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61-4154-8D4B-D79B7692CA82}"/>
            </c:ext>
          </c:extLst>
        </c:ser>
        <c:ser>
          <c:idx val="3"/>
          <c:order val="3"/>
          <c:tx>
            <c:strRef>
              <c:f>'BATIMENT 2'!$C$8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2'!$D$76:$J$76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61-4154-8D4B-D79B7692CA82}"/>
            </c:ext>
          </c:extLst>
        </c:ser>
        <c:ser>
          <c:idx val="4"/>
          <c:order val="4"/>
          <c:tx>
            <c:strRef>
              <c:f>'BATIMENT 2'!$C$9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2'!$D$77:$J$77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61-4154-8D4B-D79B7692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69088"/>
        <c:axId val="102571008"/>
      </c:scatterChart>
      <c:valAx>
        <c:axId val="102569088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571008"/>
        <c:crosses val="autoZero"/>
        <c:crossBetween val="midCat"/>
      </c:valAx>
      <c:valAx>
        <c:axId val="102571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MWh et dam3</a:t>
                </a:r>
              </a:p>
            </c:rich>
          </c:tx>
          <c:layout>
            <c:manualLayout>
              <c:xMode val="edge"/>
              <c:yMode val="edge"/>
              <c:x val="1.2608009384245163E-2"/>
              <c:y val="0.485775692791433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56908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62262747201682"/>
          <c:y val="1.9650589401506598E-2"/>
          <c:w val="0.32454487257124243"/>
          <c:h val="0.23362474034132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Signature énergétique du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chauffage</a:t>
            </a:r>
          </a:p>
        </c:rich>
      </c:tx>
      <c:layout>
        <c:manualLayout>
          <c:xMode val="edge"/>
          <c:yMode val="edge"/>
          <c:x val="3.8326250033837377E-2"/>
          <c:y val="2.9006762174755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00000000000004"/>
          <c:y val="0.21336760925449871"/>
          <c:w val="0.74687500000000395"/>
          <c:h val="0.676092544987146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2'!$C$6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2'!$D$82:$J$82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08-418B-87B5-BF5DA126F490}"/>
            </c:ext>
          </c:extLst>
        </c:ser>
        <c:ser>
          <c:idx val="1"/>
          <c:order val="1"/>
          <c:tx>
            <c:strRef>
              <c:f>'BATIMENT 2'!$C$8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2'!$D$85:$J$85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08-418B-87B5-BF5DA126F490}"/>
            </c:ext>
          </c:extLst>
        </c:ser>
        <c:ser>
          <c:idx val="2"/>
          <c:order val="2"/>
          <c:tx>
            <c:strRef>
              <c:f>'BATIMENT 2'!$C$9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608-418B-87B5-BF5DA126F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26432"/>
        <c:axId val="102628352"/>
      </c:scatterChart>
      <c:valAx>
        <c:axId val="102626432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28352"/>
        <c:crosses val="autoZero"/>
        <c:crossBetween val="midCat"/>
      </c:valAx>
      <c:valAx>
        <c:axId val="102628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Wh/m².dju</a:t>
                </a:r>
              </a:p>
            </c:rich>
          </c:tx>
          <c:layout>
            <c:manualLayout>
              <c:xMode val="edge"/>
              <c:yMode val="edge"/>
              <c:x val="1.6371577842781107E-2"/>
              <c:y val="0.47196595551234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2643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57291446060003"/>
          <c:y val="1.2853561980288041E-2"/>
          <c:w val="0.25092714525249082"/>
          <c:h val="0.14652944481977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émissions</a:t>
            </a: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CO2</a:t>
            </a:r>
          </a:p>
        </c:rich>
      </c:tx>
      <c:layout>
        <c:manualLayout>
          <c:xMode val="edge"/>
          <c:yMode val="edge"/>
          <c:x val="4.8263163683954245E-2"/>
          <c:y val="3.1876550848902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15568561272487"/>
          <c:y val="0.24720993738890282"/>
          <c:w val="0.62591038023769341"/>
          <c:h val="0.648366687362388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2'!$C$6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2'!$D$83:$J$83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62-4D6C-95E5-0407B38E4B95}"/>
            </c:ext>
          </c:extLst>
        </c:ser>
        <c:ser>
          <c:idx val="1"/>
          <c:order val="1"/>
          <c:tx>
            <c:strRef>
              <c:f>'BATIMENT 2'!$C$7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2'!$D$84:$J$84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62-4D6C-95E5-0407B38E4B95}"/>
            </c:ext>
          </c:extLst>
        </c:ser>
        <c:ser>
          <c:idx val="2"/>
          <c:order val="2"/>
          <c:tx>
            <c:strRef>
              <c:f>'BATIMENT 2'!$C$18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prstClr val="black"/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2'!$D$88:$J$88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62-4D6C-95E5-0407B38E4B95}"/>
            </c:ext>
          </c:extLst>
        </c:ser>
        <c:ser>
          <c:idx val="3"/>
          <c:order val="3"/>
          <c:tx>
            <c:strRef>
              <c:f>'BATIMENT 2'!$C$8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2'!$D$86:$J$86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62-4D6C-95E5-0407B38E4B95}"/>
            </c:ext>
          </c:extLst>
        </c:ser>
        <c:ser>
          <c:idx val="4"/>
          <c:order val="4"/>
          <c:tx>
            <c:strRef>
              <c:f>'BATIMENT 2'!$C$9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2'!$D$12:$J$12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2'!$D$87:$J$87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62-4D6C-95E5-0407B38E4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76352"/>
        <c:axId val="102686720"/>
      </c:scatterChart>
      <c:valAx>
        <c:axId val="102676352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86720"/>
        <c:crosses val="autoZero"/>
        <c:crossBetween val="midCat"/>
      </c:valAx>
      <c:valAx>
        <c:axId val="1026867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kgCO2</a:t>
                </a:r>
              </a:p>
            </c:rich>
          </c:tx>
          <c:layout>
            <c:manualLayout>
              <c:xMode val="edge"/>
              <c:yMode val="edge"/>
              <c:x val="1.2607286420079904E-2"/>
              <c:y val="0.485775692791433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67635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17201131040015"/>
          <c:y val="2.4017527354922626E-2"/>
          <c:w val="0.31826103623318674"/>
          <c:h val="0.23362474034132891"/>
        </c:manualLayout>
      </c:layout>
      <c:overlay val="0"/>
      <c:spPr>
        <a:solidFill>
          <a:srgbClr val="FFFFFF"/>
        </a:solidFill>
        <a:ln w="3175">
          <a:solidFill>
            <a:schemeClr val="accent4">
              <a:lumMod val="7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28" footer="0.4921259845000022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prix</a:t>
            </a:r>
          </a:p>
        </c:rich>
      </c:tx>
      <c:layout>
        <c:manualLayout>
          <c:xMode val="edge"/>
          <c:yMode val="edge"/>
          <c:x val="2.9673086415532211E-2"/>
          <c:y val="2.85875758953212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8370754550021"/>
          <c:y val="0.32835906646380347"/>
          <c:w val="0.70360364550501764"/>
          <c:h val="0.56261304718651561"/>
        </c:manualLayout>
      </c:layout>
      <c:scatterChart>
        <c:scatterStyle val="lineMarker"/>
        <c:varyColors val="0"/>
        <c:ser>
          <c:idx val="0"/>
          <c:order val="0"/>
          <c:tx>
            <c:strRef>
              <c:f>COLLECTIVITE!$C$4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COLLECTIVITE!$D$33:$J$33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5A-4412-9A09-C9A82EDDF539}"/>
            </c:ext>
          </c:extLst>
        </c:ser>
        <c:ser>
          <c:idx val="1"/>
          <c:order val="1"/>
          <c:tx>
            <c:strRef>
              <c:f>COLLECTIVITE!$C$5</c:f>
              <c:strCache>
                <c:ptCount val="1"/>
                <c:pt idx="0">
                  <c:v>Electricité Bât</c:v>
                </c:pt>
              </c:strCache>
            </c:strRef>
          </c:tx>
          <c:spPr>
            <a:ln w="127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COLLECTIVITE!$D$34:$J$34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5A-4412-9A09-C9A82EDDF539}"/>
            </c:ext>
          </c:extLst>
        </c:ser>
        <c:ser>
          <c:idx val="2"/>
          <c:order val="2"/>
          <c:tx>
            <c:strRef>
              <c:f>COLLECTIVITE!$C$10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COLLECTIVITE!$D$39:$J$39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5A-4412-9A09-C9A82EDDF539}"/>
            </c:ext>
          </c:extLst>
        </c:ser>
        <c:ser>
          <c:idx val="3"/>
          <c:order val="3"/>
          <c:tx>
            <c:strRef>
              <c:f>COLLECTIVITE!$C$6</c:f>
              <c:strCache>
                <c:ptCount val="1"/>
                <c:pt idx="0">
                  <c:v>Electricité EP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x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8064A2">
                    <a:lumMod val="60000"/>
                    <a:lumOff val="40000"/>
                  </a:srgb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COLLECTIVITE!$D$35:$J$35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5A-4412-9A09-C9A82EDDF539}"/>
            </c:ext>
          </c:extLst>
        </c:ser>
        <c:ser>
          <c:idx val="4"/>
          <c:order val="4"/>
          <c:tx>
            <c:strRef>
              <c:f>COLLECTIVITE!$C$7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COLLECTIVITE!$D$36:$J$36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5A-4412-9A09-C9A82EDDF539}"/>
            </c:ext>
          </c:extLst>
        </c:ser>
        <c:ser>
          <c:idx val="5"/>
          <c:order val="5"/>
          <c:tx>
            <c:strRef>
              <c:f>COLLECTIVITE!$C$8</c:f>
              <c:strCache>
                <c:ptCount val="1"/>
                <c:pt idx="0">
                  <c:v>Carburant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prstClr val="black">
                    <a:lumMod val="50000"/>
                    <a:lumOff val="50000"/>
                  </a:prst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COLLECTIVITE!$D$37:$J$37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5A-4412-9A09-C9A82EDDF539}"/>
            </c:ext>
          </c:extLst>
        </c:ser>
        <c:ser>
          <c:idx val="6"/>
          <c:order val="6"/>
          <c:tx>
            <c:strRef>
              <c:f>COLLECTIVITE!$C$9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COLLECTIVITE!$D$38:$J$38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5A-4412-9A09-C9A82EDDF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46112"/>
        <c:axId val="98348032"/>
      </c:scatterChart>
      <c:valAx>
        <c:axId val="98346112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348032"/>
        <c:crosses val="autoZero"/>
        <c:crossBetween val="midCat"/>
      </c:valAx>
      <c:valAx>
        <c:axId val="983480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c€/kWh et €/m3</a:t>
                </a:r>
              </a:p>
            </c:rich>
          </c:tx>
          <c:layout>
            <c:manualLayout>
              <c:xMode val="edge"/>
              <c:yMode val="edge"/>
              <c:x val="4.8308378723158742E-3"/>
              <c:y val="0.453543794035520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3461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217162470786068"/>
          <c:y val="2.1929993668625733E-2"/>
          <c:w val="0.37254169897854589"/>
          <c:h val="0.309211287298290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</a:t>
            </a: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consommations</a:t>
            </a:r>
          </a:p>
        </c:rich>
      </c:tx>
      <c:layout>
        <c:manualLayout>
          <c:xMode val="edge"/>
          <c:yMode val="edge"/>
          <c:x val="4.3101730511309853E-2"/>
          <c:y val="1.85215530536705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69095769717726"/>
          <c:y val="0.31804064677926153"/>
          <c:w val="0.67151012550132949"/>
          <c:h val="0.57753559357796647"/>
        </c:manualLayout>
      </c:layout>
      <c:scatterChart>
        <c:scatterStyle val="lineMarker"/>
        <c:varyColors val="0"/>
        <c:ser>
          <c:idx val="0"/>
          <c:order val="0"/>
          <c:tx>
            <c:strRef>
              <c:f>COLLECTIVITE!$C$4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COLLECTIVITE!$D$75:$J$75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5-4E4A-AD87-287725C0FEE1}"/>
            </c:ext>
          </c:extLst>
        </c:ser>
        <c:ser>
          <c:idx val="1"/>
          <c:order val="1"/>
          <c:tx>
            <c:strRef>
              <c:f>COLLECTIVITE!$C$5</c:f>
              <c:strCache>
                <c:ptCount val="1"/>
                <c:pt idx="0">
                  <c:v>Electricité Bât</c:v>
                </c:pt>
              </c:strCache>
            </c:strRef>
          </c:tx>
          <c:spPr>
            <a:ln w="127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COLLECTIVITE!$D$77:$J$77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5-4E4A-AD87-287725C0FEE1}"/>
            </c:ext>
          </c:extLst>
        </c:ser>
        <c:ser>
          <c:idx val="2"/>
          <c:order val="2"/>
          <c:tx>
            <c:strRef>
              <c:f>COLLECTIVITE!$C$10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COLLECTIVITE!$D$82:$J$82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5-4E4A-AD87-287725C0FEE1}"/>
            </c:ext>
          </c:extLst>
        </c:ser>
        <c:ser>
          <c:idx val="3"/>
          <c:order val="3"/>
          <c:tx>
            <c:strRef>
              <c:f>COLLECTIVITE!$C$6</c:f>
              <c:strCache>
                <c:ptCount val="1"/>
                <c:pt idx="0">
                  <c:v>Electricité EP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8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8064A2">
                    <a:lumMod val="60000"/>
                    <a:lumOff val="40000"/>
                  </a:srgb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COLLECTIVITE!$D$76:$J$76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5-4E4A-AD87-287725C0FEE1}"/>
            </c:ext>
          </c:extLst>
        </c:ser>
        <c:ser>
          <c:idx val="4"/>
          <c:order val="4"/>
          <c:tx>
            <c:strRef>
              <c:f>COLLECTIVITE!$C$7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COLLECTIVITE!$D$79:$J$79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5-4E4A-AD87-287725C0FEE1}"/>
            </c:ext>
          </c:extLst>
        </c:ser>
        <c:ser>
          <c:idx val="5"/>
          <c:order val="5"/>
          <c:tx>
            <c:strRef>
              <c:f>COLLECTIVITE!$C$8</c:f>
              <c:strCache>
                <c:ptCount val="1"/>
                <c:pt idx="0">
                  <c:v>Carburant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prstClr val="black">
                    <a:lumMod val="50000"/>
                    <a:lumOff val="50000"/>
                  </a:prst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COLLECTIVITE!$D$80:$J$80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5-4E4A-AD87-287725C0FEE1}"/>
            </c:ext>
          </c:extLst>
        </c:ser>
        <c:ser>
          <c:idx val="6"/>
          <c:order val="6"/>
          <c:tx>
            <c:strRef>
              <c:f>COLLECTIVITE!$C$9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COLLECTIVITE!$D$81:$J$81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5-4E4A-AD87-287725C0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82784"/>
        <c:axId val="100984704"/>
      </c:scatterChart>
      <c:valAx>
        <c:axId val="100982784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0984704"/>
        <c:crosses val="autoZero"/>
        <c:crossBetween val="midCat"/>
      </c:valAx>
      <c:valAx>
        <c:axId val="1009847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MWh et dam3</a:t>
                </a:r>
              </a:p>
            </c:rich>
          </c:tx>
          <c:layout>
            <c:manualLayout>
              <c:xMode val="edge"/>
              <c:yMode val="edge"/>
              <c:x val="1.2607636096347588E-2"/>
              <c:y val="0.48577571512062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098278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413487053585182"/>
          <c:y val="1.754394420273386E-2"/>
          <c:w val="0.3385725935546256"/>
          <c:h val="0.28728154729049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émissions </a:t>
            </a: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CO2</a:t>
            </a:r>
          </a:p>
        </c:rich>
      </c:tx>
      <c:layout>
        <c:manualLayout>
          <c:xMode val="edge"/>
          <c:yMode val="edge"/>
          <c:x val="4.3460786050489732E-2"/>
          <c:y val="1.8720676807688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15568561272487"/>
          <c:y val="0.35369587240332973"/>
          <c:w val="0.62591038023769341"/>
          <c:h val="0.54188062217103983"/>
        </c:manualLayout>
      </c:layout>
      <c:scatterChart>
        <c:scatterStyle val="lineMarker"/>
        <c:varyColors val="0"/>
        <c:ser>
          <c:idx val="2"/>
          <c:order val="0"/>
          <c:tx>
            <c:strRef>
              <c:f>COLLECTIVITE!$C$91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prstClr val="black"/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COLLECTIVITE!$D$91:$J$91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48-4945-BA24-458D2C75DD47}"/>
            </c:ext>
          </c:extLst>
        </c:ser>
        <c:ser>
          <c:idx val="0"/>
          <c:order val="1"/>
          <c:tx>
            <c:strRef>
              <c:f>COLLECTIVITE!$C$4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COLLECTIVITE!$D$85:$J$85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48-4945-BA24-458D2C75DD47}"/>
            </c:ext>
          </c:extLst>
        </c:ser>
        <c:ser>
          <c:idx val="1"/>
          <c:order val="2"/>
          <c:tx>
            <c:strRef>
              <c:f>COLLECTIVITE!$C$5</c:f>
              <c:strCache>
                <c:ptCount val="1"/>
                <c:pt idx="0">
                  <c:v>Electricité Bât</c:v>
                </c:pt>
              </c:strCache>
            </c:strRef>
          </c:tx>
          <c:spPr>
            <a:ln w="127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COLLECTIVITE!$D$86:$J$86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48-4945-BA24-458D2C75DD47}"/>
            </c:ext>
          </c:extLst>
        </c:ser>
        <c:ser>
          <c:idx val="3"/>
          <c:order val="3"/>
          <c:tx>
            <c:strRef>
              <c:f>COLLECTIVITE!$C$6</c:f>
              <c:strCache>
                <c:ptCount val="1"/>
                <c:pt idx="0">
                  <c:v>Electricité EP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8064A2">
                    <a:lumMod val="60000"/>
                    <a:lumOff val="40000"/>
                  </a:srgb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COLLECTIVITE!$D$87:$J$87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48-4945-BA24-458D2C75DD47}"/>
            </c:ext>
          </c:extLst>
        </c:ser>
        <c:ser>
          <c:idx val="4"/>
          <c:order val="4"/>
          <c:tx>
            <c:strRef>
              <c:f>COLLECTIVITE!$C$7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COLLECTIVITE!$D$88:$J$88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48-4945-BA24-458D2C75DD47}"/>
            </c:ext>
          </c:extLst>
        </c:ser>
        <c:ser>
          <c:idx val="5"/>
          <c:order val="5"/>
          <c:tx>
            <c:strRef>
              <c:f>COLLECTIVITE!$C$8</c:f>
              <c:strCache>
                <c:ptCount val="1"/>
                <c:pt idx="0">
                  <c:v>Carburant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prstClr val="black">
                    <a:lumMod val="50000"/>
                    <a:lumOff val="50000"/>
                  </a:prstClr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COLLECTIVITE!$D$89:$J$89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48-4945-BA24-458D2C75DD47}"/>
            </c:ext>
          </c:extLst>
        </c:ser>
        <c:ser>
          <c:idx val="6"/>
          <c:order val="6"/>
          <c:tx>
            <c:strRef>
              <c:f>COLLECTIVITE!$C$9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COLLECTIVITE!$D$12:$J$12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COLLECTIVITE!$D$90:$J$90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48-4945-BA24-458D2C75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28064"/>
        <c:axId val="101134336"/>
      </c:scatterChart>
      <c:valAx>
        <c:axId val="101128064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134336"/>
        <c:crosses val="autoZero"/>
        <c:crossBetween val="midCat"/>
      </c:valAx>
      <c:valAx>
        <c:axId val="1011343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kgCO2</a:t>
                </a:r>
              </a:p>
            </c:rich>
          </c:tx>
          <c:layout>
            <c:manualLayout>
              <c:xMode val="edge"/>
              <c:yMode val="edge"/>
              <c:x val="1.260757913309739E-2"/>
              <c:y val="0.48577571512062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12806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759219484425409"/>
          <c:y val="2.1929993668625733E-2"/>
          <c:w val="0.35485201720994236"/>
          <c:h val="0.32894812940355345"/>
        </c:manualLayout>
      </c:layout>
      <c:overlay val="0"/>
      <c:spPr>
        <a:solidFill>
          <a:srgbClr val="FFFFFF"/>
        </a:solidFill>
        <a:ln w="3175">
          <a:solidFill>
            <a:schemeClr val="accent4">
              <a:lumMod val="7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28" footer="0.4921259845000022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dépenses </a:t>
            </a:r>
          </a:p>
        </c:rich>
      </c:tx>
      <c:layout>
        <c:manualLayout>
          <c:xMode val="edge"/>
          <c:yMode val="edge"/>
          <c:x val="1.2472699361576182E-2"/>
          <c:y val="3.5792508091527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43968560764566"/>
          <c:y val="0.25582313188759148"/>
          <c:w val="0.62936509393971463"/>
          <c:h val="0.62634154219158011"/>
        </c:manualLayout>
      </c:layout>
      <c:scatterChart>
        <c:scatterStyle val="lineMarker"/>
        <c:varyColors val="0"/>
        <c:ser>
          <c:idx val="1"/>
          <c:order val="0"/>
          <c:tx>
            <c:v>Electricité</c:v>
          </c:tx>
          <c:spPr>
            <a:ln w="19050">
              <a:solidFill>
                <a:srgbClr val="99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66FF"/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trendline>
            <c:name>Tendance</c:name>
            <c:spPr>
              <a:ln>
                <a:solidFill>
                  <a:srgbClr val="9966FF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EP!$D$6:$J$6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EP!$D$7:$J$7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15-4EBD-8F9D-94E879F5E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34944"/>
        <c:axId val="101257216"/>
      </c:scatterChart>
      <c:valAx>
        <c:axId val="101234944"/>
        <c:scaling>
          <c:orientation val="minMax"/>
          <c:min val="20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257216"/>
        <c:crosses val="autoZero"/>
        <c:crossBetween val="midCat"/>
      </c:valAx>
      <c:valAx>
        <c:axId val="1012572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€/an</a:t>
                </a:r>
              </a:p>
            </c:rich>
          </c:tx>
          <c:layout>
            <c:manualLayout>
              <c:xMode val="edge"/>
              <c:yMode val="edge"/>
              <c:x val="5.3105061290920144E-3"/>
              <c:y val="0.524983115934962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23494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16100126668032"/>
          <c:y val="0.11209480381143876"/>
          <c:w val="0.61129821829034292"/>
          <c:h val="0.1364311104499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45" footer="0.492125984500001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prix</a:t>
            </a:r>
          </a:p>
        </c:rich>
      </c:tx>
      <c:layout>
        <c:manualLayout>
          <c:xMode val="edge"/>
          <c:yMode val="edge"/>
          <c:x val="4.0190755016445033E-3"/>
          <c:y val="4.44781840781984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75774875773223"/>
          <c:y val="0.26343484289698071"/>
          <c:w val="0.63611723534558606"/>
          <c:h val="0.62083026981277234"/>
        </c:manualLayout>
      </c:layout>
      <c:scatterChart>
        <c:scatterStyle val="lineMarker"/>
        <c:varyColors val="0"/>
        <c:ser>
          <c:idx val="1"/>
          <c:order val="0"/>
          <c:tx>
            <c:v>Electricité</c:v>
          </c:tx>
          <c:spPr>
            <a:ln w="19050">
              <a:solidFill>
                <a:srgbClr val="99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66FF"/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EP!$D$6:$J$6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EP!$D$14:$J$14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2-402E-B0B7-9A0FACF8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72960"/>
        <c:axId val="101295616"/>
      </c:scatterChart>
      <c:valAx>
        <c:axId val="101272960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295616"/>
        <c:crosses val="autoZero"/>
        <c:crossBetween val="midCat"/>
      </c:valAx>
      <c:valAx>
        <c:axId val="1012956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c€/kWh</a:t>
                </a:r>
              </a:p>
            </c:rich>
          </c:tx>
          <c:layout>
            <c:manualLayout>
              <c:xMode val="edge"/>
              <c:yMode val="edge"/>
              <c:x val="2.1976043399602654E-3"/>
              <c:y val="0.504235976822236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272960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6220083538593"/>
          <c:y val="0.13864356413636544"/>
          <c:w val="0.6360424376883036"/>
          <c:h val="9.79190282985478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45" footer="0.492125984500001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consommations</a:t>
            </a:r>
          </a:p>
        </c:rich>
      </c:tx>
      <c:layout>
        <c:manualLayout>
          <c:xMode val="edge"/>
          <c:yMode val="edge"/>
          <c:x val="1.5429188596115411E-4"/>
          <c:y val="3.93457702638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39359288657261"/>
          <c:y val="0.26123606744051253"/>
          <c:w val="0.64057588067188076"/>
          <c:h val="0.62359909723967932"/>
        </c:manualLayout>
      </c:layout>
      <c:scatterChart>
        <c:scatterStyle val="lineMarker"/>
        <c:varyColors val="0"/>
        <c:ser>
          <c:idx val="1"/>
          <c:order val="0"/>
          <c:tx>
            <c:v>Electricité</c:v>
          </c:tx>
          <c:spPr>
            <a:ln w="19050">
              <a:solidFill>
                <a:srgbClr val="99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66FF"/>
              </a:solidFill>
              <a:ln>
                <a:solidFill>
                  <a:srgbClr val="9966FF"/>
                </a:solidFill>
                <a:prstDash val="solid"/>
              </a:ln>
            </c:spPr>
          </c:marker>
          <c:trendline>
            <c:name>Tendance</c:name>
            <c:spPr>
              <a:ln>
                <a:solidFill>
                  <a:srgbClr val="9966FF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EP!$D$6:$J$6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EP!$D$45:$J$45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CE-462F-AF6C-46840A7BA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90592"/>
        <c:axId val="101412864"/>
      </c:scatterChart>
      <c:valAx>
        <c:axId val="101390592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412864"/>
        <c:crosses val="autoZero"/>
        <c:crossBetween val="midCat"/>
      </c:valAx>
      <c:valAx>
        <c:axId val="101412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MWh</a:t>
                </a:r>
              </a:p>
            </c:rich>
          </c:tx>
          <c:layout>
            <c:manualLayout>
              <c:xMode val="edge"/>
              <c:yMode val="edge"/>
              <c:x val="1.0893905143960861E-2"/>
              <c:y val="0.51905736478641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39059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521181663593076"/>
          <c:y val="0.12610678252127391"/>
          <c:w val="0.67957861171590062"/>
          <c:h val="0.124631585426530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45" footer="0.492125984500001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émissions  CO2</a:t>
            </a:r>
          </a:p>
        </c:rich>
      </c:tx>
      <c:layout>
        <c:manualLayout>
          <c:xMode val="edge"/>
          <c:yMode val="edge"/>
          <c:x val="1.0852116319334981E-3"/>
          <c:y val="4.035522363050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071106765854832"/>
          <c:y val="0.26449177359786014"/>
          <c:w val="0.553837581288537"/>
          <c:h val="0.62698351574993749"/>
        </c:manualLayout>
      </c:layout>
      <c:scatterChart>
        <c:scatterStyle val="lineMarker"/>
        <c:varyColors val="0"/>
        <c:ser>
          <c:idx val="1"/>
          <c:order val="0"/>
          <c:tx>
            <c:v>Electricité</c:v>
          </c:tx>
          <c:spPr>
            <a:ln w="19050">
              <a:solidFill>
                <a:srgbClr val="99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66FF"/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trendline>
            <c:name>Tendance</c:name>
            <c:spPr>
              <a:ln>
                <a:solidFill>
                  <a:srgbClr val="9966FF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EP!$D$6:$J$6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EP!$D$15:$J$15</c:f>
              <c:numCache>
                <c:formatCode>_-* #,##0\ _F_-;\-* #,##0\ _F_-;_-* "-"\ _F_-;_-@_-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5-405F-A16B-FDF26D591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42304"/>
        <c:axId val="101443840"/>
      </c:scatterChart>
      <c:valAx>
        <c:axId val="101442304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443840"/>
        <c:crosses val="autoZero"/>
        <c:crossBetween val="midCat"/>
      </c:valAx>
      <c:valAx>
        <c:axId val="101443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kgCO2</a:t>
                </a:r>
              </a:p>
            </c:rich>
          </c:tx>
          <c:layout>
            <c:manualLayout>
              <c:xMode val="edge"/>
              <c:yMode val="edge"/>
              <c:x val="1.1016601662320227E-2"/>
              <c:y val="0.4919819926103363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\ _F_-;\-* #,##0\ _F_-;_-* &quot;-&quot;\ _F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44230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107919616796148"/>
          <c:y val="0.12684403911289946"/>
          <c:w val="0.53198867870882161"/>
          <c:h val="0.12028874743319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dépenses </a:t>
            </a:r>
          </a:p>
        </c:rich>
      </c:tx>
      <c:layout>
        <c:manualLayout>
          <c:xMode val="edge"/>
          <c:yMode val="edge"/>
          <c:x val="3.2919225785458216E-2"/>
          <c:y val="2.762806144676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8502055488609"/>
          <c:y val="0.26510663274694335"/>
          <c:w val="0.6969157447743819"/>
          <c:h val="0.62816773001169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'BATIMENT 1'!$C$6</c:f>
              <c:strCache>
                <c:ptCount val="1"/>
                <c:pt idx="0">
                  <c:v>Gaz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1'!$D$13:$J$13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1-4BDE-BFF8-EDA73FF41064}"/>
            </c:ext>
          </c:extLst>
        </c:ser>
        <c:ser>
          <c:idx val="1"/>
          <c:order val="1"/>
          <c:tx>
            <c:strRef>
              <c:f>'BATIMENT 1'!$C$7</c:f>
              <c:strCache>
                <c:ptCount val="1"/>
                <c:pt idx="0">
                  <c:v>Electricité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1'!$D$14:$J$14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61-4BDE-BFF8-EDA73FF41064}"/>
            </c:ext>
          </c:extLst>
        </c:ser>
        <c:ser>
          <c:idx val="2"/>
          <c:order val="2"/>
          <c:tx>
            <c:strRef>
              <c:f>'BATIMENT 1'!$C$10</c:f>
              <c:strCache>
                <c:ptCount val="1"/>
                <c:pt idx="0">
                  <c:v>Eau</c:v>
                </c:pt>
              </c:strCache>
            </c:strRef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1'!$D$17:$J$17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61-4BDE-BFF8-EDA73FF41064}"/>
            </c:ext>
          </c:extLst>
        </c:ser>
        <c:ser>
          <c:idx val="3"/>
          <c:order val="3"/>
          <c:tx>
            <c:strRef>
              <c:f>'BATIMENT 1'!$C$18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1'!$D$18:$J$18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61-4BDE-BFF8-EDA73FF41064}"/>
            </c:ext>
          </c:extLst>
        </c:ser>
        <c:ser>
          <c:idx val="4"/>
          <c:order val="4"/>
          <c:tx>
            <c:strRef>
              <c:f>'BATIMENT 1'!$C$8</c:f>
              <c:strCache>
                <c:ptCount val="1"/>
                <c:pt idx="0">
                  <c:v>Fioul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1'!$D$15:$J$15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61-4BDE-BFF8-EDA73FF41064}"/>
            </c:ext>
          </c:extLst>
        </c:ser>
        <c:ser>
          <c:idx val="5"/>
          <c:order val="5"/>
          <c:tx>
            <c:strRef>
              <c:f>'BATIMENT 1'!$C$9</c:f>
              <c:strCache>
                <c:ptCount val="1"/>
                <c:pt idx="0">
                  <c:v>Bois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x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'BATIMENT 1'!$D$12:$J$12</c:f>
              <c:numCache>
                <c:formatCode>0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xVal>
          <c:yVal>
            <c:numRef>
              <c:f>'BATIMENT 1'!$D$16:$J$16</c:f>
              <c:numCache>
                <c:formatCode>#,##0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61-4BDE-BFF8-EDA73FF41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70688"/>
        <c:axId val="102389248"/>
      </c:scatterChart>
      <c:valAx>
        <c:axId val="102370688"/>
        <c:scaling>
          <c:orientation val="minMax"/>
          <c:min val="202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389248"/>
        <c:crosses val="autoZero"/>
        <c:crossBetween val="midCat"/>
      </c:valAx>
      <c:valAx>
        <c:axId val="102389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€/an</a:t>
                </a:r>
              </a:p>
            </c:rich>
          </c:tx>
          <c:layout>
            <c:manualLayout>
              <c:xMode val="edge"/>
              <c:yMode val="edge"/>
              <c:x val="3.6421320534350018E-3"/>
              <c:y val="0.509930862919163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37068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250184488980067"/>
          <c:y val="4.5851459455363973E-2"/>
          <c:w val="0.46000162698943031"/>
          <c:h val="0.248908391789420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image" Target="../media/image2.jpe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jpeg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image" Target="../media/image2.jpe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3510951</xdr:colOff>
      <xdr:row>71</xdr:row>
      <xdr:rowOff>138023</xdr:rowOff>
    </xdr:to>
    <xdr:graphicFrame macro="">
      <xdr:nvGraphicFramePr>
        <xdr:cNvPr id="920854" name="Chart 6">
          <a:extLst>
            <a:ext uri="{FF2B5EF4-FFF2-40B4-BE49-F238E27FC236}">
              <a16:creationId xmlns:a16="http://schemas.microsoft.com/office/drawing/2014/main" id="{00000000-0008-0000-0300-0000160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3510951</xdr:colOff>
      <xdr:row>49</xdr:row>
      <xdr:rowOff>0</xdr:rowOff>
    </xdr:from>
    <xdr:to>
      <xdr:col>3</xdr:col>
      <xdr:colOff>8626</xdr:colOff>
      <xdr:row>71</xdr:row>
      <xdr:rowOff>138023</xdr:rowOff>
    </xdr:to>
    <xdr:graphicFrame macro="">
      <xdr:nvGraphicFramePr>
        <xdr:cNvPr id="920855" name="Chart 7">
          <a:extLst>
            <a:ext uri="{FF2B5EF4-FFF2-40B4-BE49-F238E27FC236}">
              <a16:creationId xmlns:a16="http://schemas.microsoft.com/office/drawing/2014/main" id="{00000000-0008-0000-0300-0000170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49</xdr:row>
      <xdr:rowOff>0</xdr:rowOff>
    </xdr:from>
    <xdr:to>
      <xdr:col>6</xdr:col>
      <xdr:colOff>396815</xdr:colOff>
      <xdr:row>71</xdr:row>
      <xdr:rowOff>138023</xdr:rowOff>
    </xdr:to>
    <xdr:graphicFrame macro="">
      <xdr:nvGraphicFramePr>
        <xdr:cNvPr id="920856" name="Chart 8">
          <a:extLst>
            <a:ext uri="{FF2B5EF4-FFF2-40B4-BE49-F238E27FC236}">
              <a16:creationId xmlns:a16="http://schemas.microsoft.com/office/drawing/2014/main" id="{00000000-0008-0000-0300-0000180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396815</xdr:colOff>
      <xdr:row>49</xdr:row>
      <xdr:rowOff>0</xdr:rowOff>
    </xdr:from>
    <xdr:to>
      <xdr:col>9</xdr:col>
      <xdr:colOff>992038</xdr:colOff>
      <xdr:row>71</xdr:row>
      <xdr:rowOff>138023</xdr:rowOff>
    </xdr:to>
    <xdr:graphicFrame macro="">
      <xdr:nvGraphicFramePr>
        <xdr:cNvPr id="920857" name="Chart 8">
          <a:extLst>
            <a:ext uri="{FF2B5EF4-FFF2-40B4-BE49-F238E27FC236}">
              <a16:creationId xmlns:a16="http://schemas.microsoft.com/office/drawing/2014/main" id="{00000000-0008-0000-0300-0000190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8626</xdr:rowOff>
    </xdr:from>
    <xdr:to>
      <xdr:col>1</xdr:col>
      <xdr:colOff>2363638</xdr:colOff>
      <xdr:row>42</xdr:row>
      <xdr:rowOff>0</xdr:rowOff>
    </xdr:to>
    <xdr:graphicFrame macro="">
      <xdr:nvGraphicFramePr>
        <xdr:cNvPr id="1152236" name="Chart 6">
          <a:extLst>
            <a:ext uri="{FF2B5EF4-FFF2-40B4-BE49-F238E27FC236}">
              <a16:creationId xmlns:a16="http://schemas.microsoft.com/office/drawing/2014/main" id="{00000000-0008-0000-0400-0000EC94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2363638</xdr:colOff>
      <xdr:row>25</xdr:row>
      <xdr:rowOff>8626</xdr:rowOff>
    </xdr:from>
    <xdr:to>
      <xdr:col>3</xdr:col>
      <xdr:colOff>8626</xdr:colOff>
      <xdr:row>42</xdr:row>
      <xdr:rowOff>0</xdr:rowOff>
    </xdr:to>
    <xdr:graphicFrame macro="">
      <xdr:nvGraphicFramePr>
        <xdr:cNvPr id="1152237" name="Chart 7">
          <a:extLst>
            <a:ext uri="{FF2B5EF4-FFF2-40B4-BE49-F238E27FC236}">
              <a16:creationId xmlns:a16="http://schemas.microsoft.com/office/drawing/2014/main" id="{00000000-0008-0000-0400-0000ED94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25</xdr:row>
      <xdr:rowOff>8626</xdr:rowOff>
    </xdr:from>
    <xdr:to>
      <xdr:col>6</xdr:col>
      <xdr:colOff>301925</xdr:colOff>
      <xdr:row>42</xdr:row>
      <xdr:rowOff>0</xdr:rowOff>
    </xdr:to>
    <xdr:graphicFrame macro="">
      <xdr:nvGraphicFramePr>
        <xdr:cNvPr id="1152238" name="Chart 8">
          <a:extLst>
            <a:ext uri="{FF2B5EF4-FFF2-40B4-BE49-F238E27FC236}">
              <a16:creationId xmlns:a16="http://schemas.microsoft.com/office/drawing/2014/main" id="{00000000-0008-0000-0400-0000EE94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301925</xdr:colOff>
      <xdr:row>25</xdr:row>
      <xdr:rowOff>8626</xdr:rowOff>
    </xdr:from>
    <xdr:to>
      <xdr:col>10</xdr:col>
      <xdr:colOff>0</xdr:colOff>
      <xdr:row>42</xdr:row>
      <xdr:rowOff>0</xdr:rowOff>
    </xdr:to>
    <xdr:graphicFrame macro="">
      <xdr:nvGraphicFramePr>
        <xdr:cNvPr id="1152240" name="Chart 8">
          <a:extLst>
            <a:ext uri="{FF2B5EF4-FFF2-40B4-BE49-F238E27FC236}">
              <a16:creationId xmlns:a16="http://schemas.microsoft.com/office/drawing/2014/main" id="{00000000-0008-0000-0400-0000F094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8626</xdr:rowOff>
    </xdr:from>
    <xdr:to>
      <xdr:col>1</xdr:col>
      <xdr:colOff>2424023</xdr:colOff>
      <xdr:row>69</xdr:row>
      <xdr:rowOff>163902</xdr:rowOff>
    </xdr:to>
    <xdr:graphicFrame macro="">
      <xdr:nvGraphicFramePr>
        <xdr:cNvPr id="1370465" name="Chart 6">
          <a:extLst>
            <a:ext uri="{FF2B5EF4-FFF2-40B4-BE49-F238E27FC236}">
              <a16:creationId xmlns:a16="http://schemas.microsoft.com/office/drawing/2014/main" id="{00000000-0008-0000-0600-000061E9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2415396</xdr:colOff>
      <xdr:row>47</xdr:row>
      <xdr:rowOff>8626</xdr:rowOff>
    </xdr:from>
    <xdr:to>
      <xdr:col>1</xdr:col>
      <xdr:colOff>5167223</xdr:colOff>
      <xdr:row>69</xdr:row>
      <xdr:rowOff>163902</xdr:rowOff>
    </xdr:to>
    <xdr:graphicFrame macro="">
      <xdr:nvGraphicFramePr>
        <xdr:cNvPr id="1370466" name="Chart 7">
          <a:extLst>
            <a:ext uri="{FF2B5EF4-FFF2-40B4-BE49-F238E27FC236}">
              <a16:creationId xmlns:a16="http://schemas.microsoft.com/office/drawing/2014/main" id="{00000000-0008-0000-0600-000062E9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5141343</xdr:colOff>
      <xdr:row>47</xdr:row>
      <xdr:rowOff>8626</xdr:rowOff>
    </xdr:from>
    <xdr:to>
      <xdr:col>4</xdr:col>
      <xdr:colOff>353683</xdr:colOff>
      <xdr:row>69</xdr:row>
      <xdr:rowOff>163902</xdr:rowOff>
    </xdr:to>
    <xdr:graphicFrame macro="">
      <xdr:nvGraphicFramePr>
        <xdr:cNvPr id="1370467" name="Chart 8">
          <a:extLst>
            <a:ext uri="{FF2B5EF4-FFF2-40B4-BE49-F238E27FC236}">
              <a16:creationId xmlns:a16="http://schemas.microsoft.com/office/drawing/2014/main" id="{00000000-0008-0000-0600-000063E9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327804</xdr:colOff>
      <xdr:row>47</xdr:row>
      <xdr:rowOff>8626</xdr:rowOff>
    </xdr:from>
    <xdr:to>
      <xdr:col>7</xdr:col>
      <xdr:colOff>94891</xdr:colOff>
      <xdr:row>69</xdr:row>
      <xdr:rowOff>163902</xdr:rowOff>
    </xdr:to>
    <xdr:graphicFrame macro="">
      <xdr:nvGraphicFramePr>
        <xdr:cNvPr id="1370468" name="Chart 561">
          <a:extLst>
            <a:ext uri="{FF2B5EF4-FFF2-40B4-BE49-F238E27FC236}">
              <a16:creationId xmlns:a16="http://schemas.microsoft.com/office/drawing/2014/main" id="{00000000-0008-0000-0600-000064E9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77638</xdr:colOff>
      <xdr:row>47</xdr:row>
      <xdr:rowOff>8626</xdr:rowOff>
    </xdr:from>
    <xdr:to>
      <xdr:col>9</xdr:col>
      <xdr:colOff>1009291</xdr:colOff>
      <xdr:row>69</xdr:row>
      <xdr:rowOff>163902</xdr:rowOff>
    </xdr:to>
    <xdr:graphicFrame macro="">
      <xdr:nvGraphicFramePr>
        <xdr:cNvPr id="1370469" name="Chart 8">
          <a:extLst>
            <a:ext uri="{FF2B5EF4-FFF2-40B4-BE49-F238E27FC236}">
              <a16:creationId xmlns:a16="http://schemas.microsoft.com/office/drawing/2014/main" id="{00000000-0008-0000-0600-000065E9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</xdr:row>
      <xdr:rowOff>155276</xdr:rowOff>
    </xdr:from>
    <xdr:to>
      <xdr:col>1</xdr:col>
      <xdr:colOff>5080958</xdr:colOff>
      <xdr:row>46</xdr:row>
      <xdr:rowOff>43132</xdr:rowOff>
    </xdr:to>
    <xdr:grpSp>
      <xdr:nvGrpSpPr>
        <xdr:cNvPr id="1370470" name="Groupe 10">
          <a:extLst>
            <a:ext uri="{FF2B5EF4-FFF2-40B4-BE49-F238E27FC236}">
              <a16:creationId xmlns:a16="http://schemas.microsoft.com/office/drawing/2014/main" id="{00000000-0008-0000-0600-000066E91400}"/>
            </a:ext>
          </a:extLst>
        </xdr:cNvPr>
        <xdr:cNvGrpSpPr>
          <a:grpSpLocks/>
        </xdr:cNvGrpSpPr>
      </xdr:nvGrpSpPr>
      <xdr:grpSpPr bwMode="auto">
        <a:xfrm>
          <a:off x="0" y="4229436"/>
          <a:ext cx="6051873" cy="3462271"/>
          <a:chOff x="51758" y="3963221"/>
          <a:chExt cx="6095179" cy="3671156"/>
        </a:xfrm>
      </xdr:grpSpPr>
      <xdr:pic>
        <xdr:nvPicPr>
          <xdr:cNvPr id="1370472" name="Image 13" descr="energie.JPG">
            <a:extLst>
              <a:ext uri="{FF2B5EF4-FFF2-40B4-BE49-F238E27FC236}">
                <a16:creationId xmlns:a16="http://schemas.microsoft.com/office/drawing/2014/main" id="{00000000-0008-0000-0600-000068E914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51758" y="3963221"/>
            <a:ext cx="3075933" cy="36711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70473" name="Image 14" descr="climat.JPG">
            <a:extLst>
              <a:ext uri="{FF2B5EF4-FFF2-40B4-BE49-F238E27FC236}">
                <a16:creationId xmlns:a16="http://schemas.microsoft.com/office/drawing/2014/main" id="{00000000-0008-0000-0600-000069E914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101812" y="3963221"/>
            <a:ext cx="3045125" cy="3662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</xdr:col>
      <xdr:colOff>1355212</xdr:colOff>
      <xdr:row>33</xdr:row>
      <xdr:rowOff>88708</xdr:rowOff>
    </xdr:from>
    <xdr:to>
      <xdr:col>1</xdr:col>
      <xdr:colOff>1680140</xdr:colOff>
      <xdr:row>37</xdr:row>
      <xdr:rowOff>99383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2376292" y="5925628"/>
          <a:ext cx="324928" cy="742195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2017</a:t>
          </a:r>
        </a:p>
        <a:p>
          <a:pPr algn="ctr"/>
          <a:r>
            <a:rPr lang="fr-FR" sz="1100" b="1"/>
            <a:t>2016</a:t>
          </a:r>
        </a:p>
        <a:p>
          <a:pPr algn="ctr"/>
          <a:r>
            <a:rPr lang="fr-FR" sz="1100" b="1"/>
            <a:t>2015</a:t>
          </a:r>
        </a:p>
      </xdr:txBody>
    </xdr:sp>
    <xdr:clientData/>
  </xdr:twoCellAnchor>
  <xdr:twoCellAnchor>
    <xdr:from>
      <xdr:col>1</xdr:col>
      <xdr:colOff>946894</xdr:colOff>
      <xdr:row>34</xdr:row>
      <xdr:rowOff>166382</xdr:rowOff>
    </xdr:from>
    <xdr:to>
      <xdr:col>1</xdr:col>
      <xdr:colOff>1257445</xdr:colOff>
      <xdr:row>36</xdr:row>
      <xdr:rowOff>4638</xdr:rowOff>
    </xdr:to>
    <xdr:sp macro="" textlink="">
      <xdr:nvSpPr>
        <xdr:cNvPr id="12" name="Flèche droit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10800000">
          <a:off x="1967974" y="6193802"/>
          <a:ext cx="310551" cy="204016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4391709</xdr:colOff>
      <xdr:row>33</xdr:row>
      <xdr:rowOff>97336</xdr:rowOff>
    </xdr:from>
    <xdr:to>
      <xdr:col>1</xdr:col>
      <xdr:colOff>4716637</xdr:colOff>
      <xdr:row>37</xdr:row>
      <xdr:rowOff>108011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5412789" y="5934256"/>
          <a:ext cx="324928" cy="742195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2017</a:t>
          </a:r>
        </a:p>
        <a:p>
          <a:pPr algn="ctr"/>
          <a:r>
            <a:rPr lang="fr-FR" sz="1100" b="1"/>
            <a:t>2016</a:t>
          </a:r>
        </a:p>
        <a:p>
          <a:pPr algn="ctr"/>
          <a:r>
            <a:rPr lang="fr-FR" sz="1100" b="1"/>
            <a:t>2015</a:t>
          </a:r>
        </a:p>
      </xdr:txBody>
    </xdr:sp>
    <xdr:clientData/>
  </xdr:twoCellAnchor>
  <xdr:twoCellAnchor>
    <xdr:from>
      <xdr:col>1</xdr:col>
      <xdr:colOff>3983391</xdr:colOff>
      <xdr:row>34</xdr:row>
      <xdr:rowOff>175010</xdr:rowOff>
    </xdr:from>
    <xdr:to>
      <xdr:col>1</xdr:col>
      <xdr:colOff>4293942</xdr:colOff>
      <xdr:row>36</xdr:row>
      <xdr:rowOff>13266</xdr:rowOff>
    </xdr:to>
    <xdr:sp macro="" textlink="">
      <xdr:nvSpPr>
        <xdr:cNvPr id="14" name="Flèche droit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 rot="10800000">
          <a:off x="5004471" y="6202430"/>
          <a:ext cx="310551" cy="204016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990027</xdr:colOff>
      <xdr:row>32</xdr:row>
      <xdr:rowOff>1006</xdr:rowOff>
    </xdr:from>
    <xdr:to>
      <xdr:col>1</xdr:col>
      <xdr:colOff>1314955</xdr:colOff>
      <xdr:row>34</xdr:row>
      <xdr:rowOff>133997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2011107" y="5639806"/>
          <a:ext cx="324928" cy="521611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2018</a:t>
          </a:r>
        </a:p>
      </xdr:txBody>
    </xdr:sp>
    <xdr:clientData/>
  </xdr:twoCellAnchor>
  <xdr:twoCellAnchor>
    <xdr:from>
      <xdr:col>1</xdr:col>
      <xdr:colOff>581709</xdr:colOff>
      <xdr:row>32</xdr:row>
      <xdr:rowOff>151862</xdr:rowOff>
    </xdr:from>
    <xdr:to>
      <xdr:col>1</xdr:col>
      <xdr:colOff>892260</xdr:colOff>
      <xdr:row>33</xdr:row>
      <xdr:rowOff>155745</xdr:rowOff>
    </xdr:to>
    <xdr:sp macro="" textlink="">
      <xdr:nvSpPr>
        <xdr:cNvPr id="16" name="Flèche droite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 rot="10800000">
          <a:off x="1602789" y="5790662"/>
          <a:ext cx="310551" cy="20200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4018042</xdr:colOff>
      <xdr:row>31</xdr:row>
      <xdr:rowOff>172385</xdr:rowOff>
    </xdr:from>
    <xdr:to>
      <xdr:col>1</xdr:col>
      <xdr:colOff>4342970</xdr:colOff>
      <xdr:row>34</xdr:row>
      <xdr:rowOff>136010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5039122" y="5613065"/>
          <a:ext cx="324928" cy="550365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2018</a:t>
          </a:r>
        </a:p>
      </xdr:txBody>
    </xdr:sp>
    <xdr:clientData/>
  </xdr:twoCellAnchor>
  <xdr:twoCellAnchor>
    <xdr:from>
      <xdr:col>1</xdr:col>
      <xdr:colOff>3632584</xdr:colOff>
      <xdr:row>32</xdr:row>
      <xdr:rowOff>140361</xdr:rowOff>
    </xdr:from>
    <xdr:to>
      <xdr:col>1</xdr:col>
      <xdr:colOff>3943135</xdr:colOff>
      <xdr:row>33</xdr:row>
      <xdr:rowOff>144244</xdr:rowOff>
    </xdr:to>
    <xdr:sp macro="" textlink="">
      <xdr:nvSpPr>
        <xdr:cNvPr id="18" name="Flèche droit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 rot="10800000">
          <a:off x="4653664" y="5779161"/>
          <a:ext cx="310551" cy="20200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8626</xdr:rowOff>
    </xdr:from>
    <xdr:to>
      <xdr:col>1</xdr:col>
      <xdr:colOff>2424023</xdr:colOff>
      <xdr:row>69</xdr:row>
      <xdr:rowOff>163902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267757E-982B-4582-BFF0-85BAB3556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2415396</xdr:colOff>
      <xdr:row>47</xdr:row>
      <xdr:rowOff>8626</xdr:rowOff>
    </xdr:from>
    <xdr:to>
      <xdr:col>1</xdr:col>
      <xdr:colOff>5167223</xdr:colOff>
      <xdr:row>69</xdr:row>
      <xdr:rowOff>163902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EA641DB5-C813-4400-ADE2-28439F874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5141343</xdr:colOff>
      <xdr:row>47</xdr:row>
      <xdr:rowOff>8626</xdr:rowOff>
    </xdr:from>
    <xdr:to>
      <xdr:col>4</xdr:col>
      <xdr:colOff>353683</xdr:colOff>
      <xdr:row>69</xdr:row>
      <xdr:rowOff>163902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60BF3DF8-9FC3-4836-AAAD-47CC27A68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327804</xdr:colOff>
      <xdr:row>47</xdr:row>
      <xdr:rowOff>8626</xdr:rowOff>
    </xdr:from>
    <xdr:to>
      <xdr:col>7</xdr:col>
      <xdr:colOff>94891</xdr:colOff>
      <xdr:row>69</xdr:row>
      <xdr:rowOff>163902</xdr:rowOff>
    </xdr:to>
    <xdr:graphicFrame macro="">
      <xdr:nvGraphicFramePr>
        <xdr:cNvPr id="5" name="Chart 561">
          <a:extLst>
            <a:ext uri="{FF2B5EF4-FFF2-40B4-BE49-F238E27FC236}">
              <a16:creationId xmlns:a16="http://schemas.microsoft.com/office/drawing/2014/main" id="{F5DD1E56-8920-4D74-A532-D3E01A810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77638</xdr:colOff>
      <xdr:row>47</xdr:row>
      <xdr:rowOff>8626</xdr:rowOff>
    </xdr:from>
    <xdr:to>
      <xdr:col>9</xdr:col>
      <xdr:colOff>1009291</xdr:colOff>
      <xdr:row>69</xdr:row>
      <xdr:rowOff>163902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2353462D-03A7-4AD3-A97D-EB72C4915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</xdr:row>
      <xdr:rowOff>155276</xdr:rowOff>
    </xdr:from>
    <xdr:to>
      <xdr:col>1</xdr:col>
      <xdr:colOff>5080958</xdr:colOff>
      <xdr:row>46</xdr:row>
      <xdr:rowOff>43132</xdr:rowOff>
    </xdr:to>
    <xdr:grpSp>
      <xdr:nvGrpSpPr>
        <xdr:cNvPr id="7" name="Groupe 10">
          <a:extLst>
            <a:ext uri="{FF2B5EF4-FFF2-40B4-BE49-F238E27FC236}">
              <a16:creationId xmlns:a16="http://schemas.microsoft.com/office/drawing/2014/main" id="{1CA4197A-41E8-4A9B-B545-9106B821140F}"/>
            </a:ext>
          </a:extLst>
        </xdr:cNvPr>
        <xdr:cNvGrpSpPr>
          <a:grpSpLocks/>
        </xdr:cNvGrpSpPr>
      </xdr:nvGrpSpPr>
      <xdr:grpSpPr bwMode="auto">
        <a:xfrm>
          <a:off x="0" y="4171016"/>
          <a:ext cx="6046793" cy="3406391"/>
          <a:chOff x="51758" y="3963221"/>
          <a:chExt cx="6095179" cy="3671156"/>
        </a:xfrm>
      </xdr:grpSpPr>
      <xdr:pic>
        <xdr:nvPicPr>
          <xdr:cNvPr id="8" name="Image 13" descr="energie.JPG">
            <a:extLst>
              <a:ext uri="{FF2B5EF4-FFF2-40B4-BE49-F238E27FC236}">
                <a16:creationId xmlns:a16="http://schemas.microsoft.com/office/drawing/2014/main" id="{9D331864-91A2-43CA-A551-A0E8D2226F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51758" y="3963221"/>
            <a:ext cx="3075933" cy="36711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" name="Image 14" descr="climat.JPG">
            <a:extLst>
              <a:ext uri="{FF2B5EF4-FFF2-40B4-BE49-F238E27FC236}">
                <a16:creationId xmlns:a16="http://schemas.microsoft.com/office/drawing/2014/main" id="{2FF928ED-AA7E-4FC9-B4FC-B79EF171E5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101812" y="3963221"/>
            <a:ext cx="3045125" cy="3662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</xdr:col>
      <xdr:colOff>1355212</xdr:colOff>
      <xdr:row>33</xdr:row>
      <xdr:rowOff>88708</xdr:rowOff>
    </xdr:from>
    <xdr:to>
      <xdr:col>1</xdr:col>
      <xdr:colOff>1680140</xdr:colOff>
      <xdr:row>37</xdr:row>
      <xdr:rowOff>99383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571B9D5D-84BD-4BDC-8529-84CFCAA16D9D}"/>
            </a:ext>
          </a:extLst>
        </xdr:cNvPr>
        <xdr:cNvSpPr txBox="1"/>
      </xdr:nvSpPr>
      <xdr:spPr>
        <a:xfrm>
          <a:off x="2376292" y="5925628"/>
          <a:ext cx="324928" cy="742195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2017</a:t>
          </a:r>
        </a:p>
        <a:p>
          <a:pPr algn="ctr"/>
          <a:r>
            <a:rPr lang="fr-FR" sz="1100" b="1"/>
            <a:t>2016</a:t>
          </a:r>
        </a:p>
        <a:p>
          <a:pPr algn="ctr"/>
          <a:r>
            <a:rPr lang="fr-FR" sz="1100" b="1"/>
            <a:t>2015</a:t>
          </a:r>
        </a:p>
      </xdr:txBody>
    </xdr:sp>
    <xdr:clientData/>
  </xdr:twoCellAnchor>
  <xdr:twoCellAnchor>
    <xdr:from>
      <xdr:col>1</xdr:col>
      <xdr:colOff>946894</xdr:colOff>
      <xdr:row>34</xdr:row>
      <xdr:rowOff>166382</xdr:rowOff>
    </xdr:from>
    <xdr:to>
      <xdr:col>1</xdr:col>
      <xdr:colOff>1257445</xdr:colOff>
      <xdr:row>36</xdr:row>
      <xdr:rowOff>4638</xdr:rowOff>
    </xdr:to>
    <xdr:sp macro="" textlink="">
      <xdr:nvSpPr>
        <xdr:cNvPr id="11" name="Flèche droite 11">
          <a:extLst>
            <a:ext uri="{FF2B5EF4-FFF2-40B4-BE49-F238E27FC236}">
              <a16:creationId xmlns:a16="http://schemas.microsoft.com/office/drawing/2014/main" id="{E8A4C72E-7E21-40DD-9BA6-A47E82FDF0F3}"/>
            </a:ext>
          </a:extLst>
        </xdr:cNvPr>
        <xdr:cNvSpPr/>
      </xdr:nvSpPr>
      <xdr:spPr>
        <a:xfrm rot="10800000">
          <a:off x="1967974" y="6193802"/>
          <a:ext cx="310551" cy="204016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4391709</xdr:colOff>
      <xdr:row>33</xdr:row>
      <xdr:rowOff>97336</xdr:rowOff>
    </xdr:from>
    <xdr:to>
      <xdr:col>1</xdr:col>
      <xdr:colOff>4716637</xdr:colOff>
      <xdr:row>37</xdr:row>
      <xdr:rowOff>108011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B2FAA425-CFC8-4811-BD71-636E5A40D39A}"/>
            </a:ext>
          </a:extLst>
        </xdr:cNvPr>
        <xdr:cNvSpPr txBox="1"/>
      </xdr:nvSpPr>
      <xdr:spPr>
        <a:xfrm>
          <a:off x="5412789" y="5934256"/>
          <a:ext cx="324928" cy="742195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2017</a:t>
          </a:r>
        </a:p>
        <a:p>
          <a:pPr algn="ctr"/>
          <a:r>
            <a:rPr lang="fr-FR" sz="1100" b="1"/>
            <a:t>2016</a:t>
          </a:r>
        </a:p>
        <a:p>
          <a:pPr algn="ctr"/>
          <a:r>
            <a:rPr lang="fr-FR" sz="1100" b="1"/>
            <a:t>2015</a:t>
          </a:r>
        </a:p>
      </xdr:txBody>
    </xdr:sp>
    <xdr:clientData/>
  </xdr:twoCellAnchor>
  <xdr:twoCellAnchor>
    <xdr:from>
      <xdr:col>1</xdr:col>
      <xdr:colOff>3983391</xdr:colOff>
      <xdr:row>34</xdr:row>
      <xdr:rowOff>175010</xdr:rowOff>
    </xdr:from>
    <xdr:to>
      <xdr:col>1</xdr:col>
      <xdr:colOff>4293942</xdr:colOff>
      <xdr:row>36</xdr:row>
      <xdr:rowOff>13266</xdr:rowOff>
    </xdr:to>
    <xdr:sp macro="" textlink="">
      <xdr:nvSpPr>
        <xdr:cNvPr id="13" name="Flèche droite 13">
          <a:extLst>
            <a:ext uri="{FF2B5EF4-FFF2-40B4-BE49-F238E27FC236}">
              <a16:creationId xmlns:a16="http://schemas.microsoft.com/office/drawing/2014/main" id="{51698277-B85D-4592-BEC9-22A6FC49847C}"/>
            </a:ext>
          </a:extLst>
        </xdr:cNvPr>
        <xdr:cNvSpPr/>
      </xdr:nvSpPr>
      <xdr:spPr>
        <a:xfrm rot="10800000">
          <a:off x="5004471" y="6202430"/>
          <a:ext cx="310551" cy="204016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990027</xdr:colOff>
      <xdr:row>32</xdr:row>
      <xdr:rowOff>1006</xdr:rowOff>
    </xdr:from>
    <xdr:to>
      <xdr:col>1</xdr:col>
      <xdr:colOff>1314955</xdr:colOff>
      <xdr:row>34</xdr:row>
      <xdr:rowOff>133997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66781AA8-8C0F-4B77-9595-38AC8B64772F}"/>
            </a:ext>
          </a:extLst>
        </xdr:cNvPr>
        <xdr:cNvSpPr txBox="1"/>
      </xdr:nvSpPr>
      <xdr:spPr>
        <a:xfrm>
          <a:off x="2011107" y="5639806"/>
          <a:ext cx="324928" cy="521611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2018</a:t>
          </a:r>
        </a:p>
      </xdr:txBody>
    </xdr:sp>
    <xdr:clientData/>
  </xdr:twoCellAnchor>
  <xdr:twoCellAnchor>
    <xdr:from>
      <xdr:col>1</xdr:col>
      <xdr:colOff>581709</xdr:colOff>
      <xdr:row>32</xdr:row>
      <xdr:rowOff>151862</xdr:rowOff>
    </xdr:from>
    <xdr:to>
      <xdr:col>1</xdr:col>
      <xdr:colOff>892260</xdr:colOff>
      <xdr:row>33</xdr:row>
      <xdr:rowOff>155745</xdr:rowOff>
    </xdr:to>
    <xdr:sp macro="" textlink="">
      <xdr:nvSpPr>
        <xdr:cNvPr id="15" name="Flèche droite 15">
          <a:extLst>
            <a:ext uri="{FF2B5EF4-FFF2-40B4-BE49-F238E27FC236}">
              <a16:creationId xmlns:a16="http://schemas.microsoft.com/office/drawing/2014/main" id="{CE416A83-D96C-4313-BF66-6909A65C0A1C}"/>
            </a:ext>
          </a:extLst>
        </xdr:cNvPr>
        <xdr:cNvSpPr/>
      </xdr:nvSpPr>
      <xdr:spPr>
        <a:xfrm rot="10800000">
          <a:off x="1602789" y="5790662"/>
          <a:ext cx="310551" cy="20200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4018042</xdr:colOff>
      <xdr:row>31</xdr:row>
      <xdr:rowOff>172385</xdr:rowOff>
    </xdr:from>
    <xdr:to>
      <xdr:col>1</xdr:col>
      <xdr:colOff>4342970</xdr:colOff>
      <xdr:row>34</xdr:row>
      <xdr:rowOff>136010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6BE682A7-64BA-40E6-9971-DE524180FD00}"/>
            </a:ext>
          </a:extLst>
        </xdr:cNvPr>
        <xdr:cNvSpPr txBox="1"/>
      </xdr:nvSpPr>
      <xdr:spPr>
        <a:xfrm>
          <a:off x="5039122" y="5613065"/>
          <a:ext cx="324928" cy="550365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fr-FR" sz="1100" b="1"/>
            <a:t>2018</a:t>
          </a:r>
        </a:p>
      </xdr:txBody>
    </xdr:sp>
    <xdr:clientData/>
  </xdr:twoCellAnchor>
  <xdr:twoCellAnchor>
    <xdr:from>
      <xdr:col>1</xdr:col>
      <xdr:colOff>3632584</xdr:colOff>
      <xdr:row>32</xdr:row>
      <xdr:rowOff>140361</xdr:rowOff>
    </xdr:from>
    <xdr:to>
      <xdr:col>1</xdr:col>
      <xdr:colOff>3943135</xdr:colOff>
      <xdr:row>33</xdr:row>
      <xdr:rowOff>144244</xdr:rowOff>
    </xdr:to>
    <xdr:sp macro="" textlink="">
      <xdr:nvSpPr>
        <xdr:cNvPr id="17" name="Flèche droite 17">
          <a:extLst>
            <a:ext uri="{FF2B5EF4-FFF2-40B4-BE49-F238E27FC236}">
              <a16:creationId xmlns:a16="http://schemas.microsoft.com/office/drawing/2014/main" id="{699F4528-EFA0-4539-A25A-23972B332140}"/>
            </a:ext>
          </a:extLst>
        </xdr:cNvPr>
        <xdr:cNvSpPr/>
      </xdr:nvSpPr>
      <xdr:spPr>
        <a:xfrm rot="10800000">
          <a:off x="4653664" y="5779161"/>
          <a:ext cx="310551" cy="20200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RISTINE\Doc%20Christ\Direction%20g&#233;n&#233;rale\DEVELOPPEMENT%20DURABLE\ECONOME%20DE%20FLUX\GESTION\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ne Est"/>
      <sheetName val="factures 2007"/>
      <sheetName val="consos"/>
      <sheetName val="Recap"/>
      <sheetName val="Feuil1"/>
      <sheetName val="Feuil2"/>
      <sheetName val="Feuil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>
    <tabColor rgb="FFFFC000"/>
    <pageSetUpPr fitToPage="1"/>
  </sheetPr>
  <dimension ref="A1:S91"/>
  <sheetViews>
    <sheetView zoomScaleNormal="100" workbookViewId="0">
      <selection activeCell="D4" sqref="D4"/>
    </sheetView>
  </sheetViews>
  <sheetFormatPr baseColWidth="10" defaultColWidth="11.42578125" defaultRowHeight="12.75" x14ac:dyDescent="0.2"/>
  <cols>
    <col min="1" max="1" width="5.42578125" style="5" customWidth="1"/>
    <col min="2" max="2" width="82.140625" style="5" customWidth="1"/>
    <col min="3" max="3" width="23" style="5" customWidth="1"/>
    <col min="4" max="9" width="14.85546875" style="5" customWidth="1"/>
    <col min="10" max="10" width="15.140625" style="5" customWidth="1"/>
    <col min="11" max="11" width="17.28515625" style="54" customWidth="1"/>
    <col min="12" max="12" width="18" style="4" customWidth="1"/>
    <col min="13" max="13" width="10.5703125" style="5" customWidth="1"/>
    <col min="14" max="14" width="11.42578125" style="5"/>
    <col min="15" max="15" width="10" style="5" customWidth="1"/>
    <col min="16" max="16384" width="11.42578125" style="5"/>
  </cols>
  <sheetData>
    <row r="1" spans="1:12" ht="13.5" thickBot="1" x14ac:dyDescent="0.25">
      <c r="A1" s="120" t="s">
        <v>82</v>
      </c>
      <c r="B1" s="121"/>
      <c r="C1" s="121"/>
      <c r="D1" s="121"/>
      <c r="E1" s="121"/>
      <c r="F1" s="121"/>
      <c r="G1" s="121"/>
      <c r="H1" s="121"/>
      <c r="I1" s="121"/>
      <c r="J1" s="122"/>
      <c r="K1" s="54" t="s">
        <v>30</v>
      </c>
    </row>
    <row r="3" spans="1:12" x14ac:dyDescent="0.2">
      <c r="C3" s="81" t="s">
        <v>83</v>
      </c>
      <c r="D3" s="8" t="s">
        <v>32</v>
      </c>
      <c r="E3" s="8" t="s">
        <v>73</v>
      </c>
      <c r="F3" s="8" t="s">
        <v>8</v>
      </c>
      <c r="G3" s="8" t="s">
        <v>22</v>
      </c>
      <c r="H3" s="123" t="s">
        <v>35</v>
      </c>
      <c r="I3" s="124"/>
      <c r="J3" s="125"/>
    </row>
    <row r="4" spans="1:12" x14ac:dyDescent="0.2">
      <c r="C4" s="8" t="s">
        <v>0</v>
      </c>
      <c r="D4" s="9"/>
      <c r="E4" s="35"/>
      <c r="F4" s="36"/>
      <c r="G4" s="36"/>
      <c r="H4" s="126"/>
      <c r="I4" s="127"/>
      <c r="J4" s="128"/>
      <c r="K4" s="54" t="s">
        <v>31</v>
      </c>
      <c r="L4" s="5"/>
    </row>
    <row r="5" spans="1:12" x14ac:dyDescent="0.2">
      <c r="C5" s="8" t="s">
        <v>52</v>
      </c>
      <c r="D5" s="11"/>
      <c r="E5" s="37"/>
      <c r="F5" s="98"/>
      <c r="G5" s="38"/>
      <c r="H5" s="108"/>
      <c r="I5" s="109"/>
      <c r="J5" s="110"/>
      <c r="K5" s="54" t="s">
        <v>31</v>
      </c>
      <c r="L5" s="5"/>
    </row>
    <row r="6" spans="1:12" x14ac:dyDescent="0.2">
      <c r="C6" s="8" t="s">
        <v>53</v>
      </c>
      <c r="D6" s="11"/>
      <c r="E6" s="37"/>
      <c r="F6" s="38"/>
      <c r="G6" s="38"/>
      <c r="H6" s="108"/>
      <c r="I6" s="109"/>
      <c r="J6" s="110"/>
      <c r="K6" s="54" t="s">
        <v>31</v>
      </c>
      <c r="L6" s="5"/>
    </row>
    <row r="7" spans="1:12" x14ac:dyDescent="0.2">
      <c r="C7" s="8" t="s">
        <v>36</v>
      </c>
      <c r="D7" s="11"/>
      <c r="E7" s="37"/>
      <c r="F7" s="38"/>
      <c r="G7" s="38"/>
      <c r="H7" s="108"/>
      <c r="I7" s="109"/>
      <c r="J7" s="110"/>
      <c r="K7" s="54" t="s">
        <v>31</v>
      </c>
      <c r="L7" s="5"/>
    </row>
    <row r="8" spans="1:12" x14ac:dyDescent="0.2">
      <c r="C8" s="8" t="s">
        <v>54</v>
      </c>
      <c r="D8" s="11"/>
      <c r="E8" s="37"/>
      <c r="F8" s="38"/>
      <c r="G8" s="38"/>
      <c r="H8" s="108"/>
      <c r="I8" s="109"/>
      <c r="J8" s="110"/>
      <c r="K8" s="54" t="s">
        <v>31</v>
      </c>
      <c r="L8" s="5"/>
    </row>
    <row r="9" spans="1:12" x14ac:dyDescent="0.2">
      <c r="C9" s="8" t="s">
        <v>37</v>
      </c>
      <c r="D9" s="11"/>
      <c r="E9" s="37"/>
      <c r="F9" s="38"/>
      <c r="G9" s="38"/>
      <c r="H9" s="108"/>
      <c r="I9" s="109"/>
      <c r="J9" s="110"/>
      <c r="K9" s="54" t="s">
        <v>31</v>
      </c>
      <c r="L9" s="5"/>
    </row>
    <row r="10" spans="1:12" x14ac:dyDescent="0.2">
      <c r="B10" s="5" t="s">
        <v>85</v>
      </c>
      <c r="C10" s="8" t="s">
        <v>2</v>
      </c>
      <c r="D10" s="3"/>
      <c r="E10" s="37"/>
      <c r="F10" s="37"/>
      <c r="G10" s="37"/>
      <c r="H10" s="114"/>
      <c r="I10" s="115"/>
      <c r="J10" s="116"/>
      <c r="K10" s="54" t="s">
        <v>31</v>
      </c>
      <c r="L10" s="5"/>
    </row>
    <row r="11" spans="1:12" x14ac:dyDescent="0.2">
      <c r="C11" s="39"/>
      <c r="D11" s="40"/>
      <c r="E11" s="41"/>
      <c r="F11" s="41"/>
      <c r="G11" s="41"/>
      <c r="H11" s="41"/>
      <c r="I11" s="41"/>
      <c r="J11" s="39"/>
      <c r="L11" s="5"/>
    </row>
    <row r="12" spans="1:12" s="6" customFormat="1" x14ac:dyDescent="0.2">
      <c r="C12" s="26" t="s">
        <v>6</v>
      </c>
      <c r="D12" s="26">
        <v>2020</v>
      </c>
      <c r="E12" s="26">
        <v>2021</v>
      </c>
      <c r="F12" s="26">
        <v>2022</v>
      </c>
      <c r="G12" s="26">
        <v>2023</v>
      </c>
      <c r="H12" s="26">
        <v>2024</v>
      </c>
      <c r="I12" s="26">
        <v>2025</v>
      </c>
      <c r="J12" s="26">
        <v>2026</v>
      </c>
      <c r="K12" s="54"/>
    </row>
    <row r="13" spans="1:12" x14ac:dyDescent="0.2">
      <c r="C13" s="29" t="s">
        <v>19</v>
      </c>
      <c r="D13" s="42"/>
      <c r="E13" s="42"/>
      <c r="F13" s="42"/>
      <c r="G13" s="42"/>
      <c r="H13" s="42"/>
      <c r="I13" s="42"/>
      <c r="J13" s="42"/>
      <c r="K13" s="54" t="s">
        <v>31</v>
      </c>
    </row>
    <row r="14" spans="1:12" x14ac:dyDescent="0.2">
      <c r="C14" s="29" t="s">
        <v>55</v>
      </c>
      <c r="D14" s="42"/>
      <c r="E14" s="42"/>
      <c r="F14" s="42"/>
      <c r="G14" s="42"/>
      <c r="H14" s="42"/>
      <c r="I14" s="42"/>
      <c r="J14" s="42"/>
      <c r="K14" s="54" t="s">
        <v>31</v>
      </c>
    </row>
    <row r="15" spans="1:12" x14ac:dyDescent="0.2">
      <c r="C15" s="29" t="s">
        <v>56</v>
      </c>
      <c r="D15" s="42"/>
      <c r="E15" s="42"/>
      <c r="F15" s="42"/>
      <c r="G15" s="42"/>
      <c r="H15" s="42"/>
      <c r="I15" s="42"/>
      <c r="J15" s="42"/>
      <c r="K15" s="54" t="s">
        <v>31</v>
      </c>
    </row>
    <row r="16" spans="1:12" x14ac:dyDescent="0.2">
      <c r="C16" s="29" t="s">
        <v>38</v>
      </c>
      <c r="D16" s="42"/>
      <c r="E16" s="42"/>
      <c r="F16" s="42"/>
      <c r="G16" s="42"/>
      <c r="H16" s="42"/>
      <c r="I16" s="42"/>
      <c r="J16" s="42"/>
      <c r="K16" s="54" t="s">
        <v>31</v>
      </c>
    </row>
    <row r="17" spans="3:19" x14ac:dyDescent="0.2">
      <c r="C17" s="29" t="s">
        <v>57</v>
      </c>
      <c r="D17" s="42"/>
      <c r="E17" s="42"/>
      <c r="F17" s="42"/>
      <c r="G17" s="42"/>
      <c r="H17" s="42"/>
      <c r="I17" s="42"/>
      <c r="J17" s="42"/>
      <c r="K17" s="54" t="s">
        <v>31</v>
      </c>
    </row>
    <row r="18" spans="3:19" x14ac:dyDescent="0.2">
      <c r="C18" s="29" t="s">
        <v>39</v>
      </c>
      <c r="D18" s="42"/>
      <c r="E18" s="42"/>
      <c r="F18" s="42"/>
      <c r="G18" s="42"/>
      <c r="H18" s="42"/>
      <c r="I18" s="42"/>
      <c r="J18" s="42"/>
      <c r="K18" s="54" t="s">
        <v>31</v>
      </c>
    </row>
    <row r="19" spans="3:19" x14ac:dyDescent="0.2">
      <c r="C19" s="29" t="s">
        <v>21</v>
      </c>
      <c r="D19" s="42"/>
      <c r="E19" s="42"/>
      <c r="F19" s="42"/>
      <c r="G19" s="42"/>
      <c r="H19" s="42"/>
      <c r="I19" s="42"/>
      <c r="J19" s="42"/>
      <c r="K19" s="54" t="s">
        <v>31</v>
      </c>
    </row>
    <row r="20" spans="3:19" x14ac:dyDescent="0.2">
      <c r="C20" s="29" t="s">
        <v>5</v>
      </c>
      <c r="D20" s="31">
        <f>SUM(D13:D19)</f>
        <v>0</v>
      </c>
      <c r="E20" s="31">
        <f t="shared" ref="E20:J20" si="0">SUM(E13:E19)</f>
        <v>0</v>
      </c>
      <c r="F20" s="31">
        <f t="shared" si="0"/>
        <v>0</v>
      </c>
      <c r="G20" s="31">
        <f t="shared" si="0"/>
        <v>0</v>
      </c>
      <c r="H20" s="31">
        <f t="shared" si="0"/>
        <v>0</v>
      </c>
      <c r="I20" s="31">
        <f t="shared" si="0"/>
        <v>0</v>
      </c>
      <c r="J20" s="31">
        <f t="shared" si="0"/>
        <v>0</v>
      </c>
    </row>
    <row r="21" spans="3:19" x14ac:dyDescent="0.2">
      <c r="L21" s="43"/>
      <c r="M21" s="44"/>
      <c r="N21" s="44"/>
      <c r="O21" s="44"/>
      <c r="P21" s="44"/>
      <c r="Q21" s="44"/>
      <c r="R21" s="44"/>
      <c r="S21" s="44"/>
    </row>
    <row r="22" spans="3:19" s="6" customFormat="1" x14ac:dyDescent="0.2">
      <c r="C22" s="17" t="s">
        <v>9</v>
      </c>
      <c r="D22" s="17">
        <f>D12</f>
        <v>2020</v>
      </c>
      <c r="E22" s="17">
        <f t="shared" ref="E22:J22" si="1">E12</f>
        <v>2021</v>
      </c>
      <c r="F22" s="17">
        <f t="shared" si="1"/>
        <v>2022</v>
      </c>
      <c r="G22" s="17">
        <f t="shared" si="1"/>
        <v>2023</v>
      </c>
      <c r="H22" s="17">
        <f t="shared" si="1"/>
        <v>2024</v>
      </c>
      <c r="I22" s="17">
        <f t="shared" si="1"/>
        <v>2025</v>
      </c>
      <c r="J22" s="17">
        <f t="shared" si="1"/>
        <v>2026</v>
      </c>
      <c r="K22" s="54"/>
    </row>
    <row r="23" spans="3:19" x14ac:dyDescent="0.2">
      <c r="C23" s="59" t="s">
        <v>12</v>
      </c>
      <c r="D23" s="19"/>
      <c r="E23" s="19"/>
      <c r="F23" s="19"/>
      <c r="G23" s="19"/>
      <c r="H23" s="19"/>
      <c r="I23" s="19"/>
      <c r="J23" s="19"/>
      <c r="K23" s="54" t="s">
        <v>31</v>
      </c>
    </row>
    <row r="24" spans="3:19" x14ac:dyDescent="0.2">
      <c r="C24" s="59" t="s">
        <v>58</v>
      </c>
      <c r="D24" s="19"/>
      <c r="E24" s="19"/>
      <c r="F24" s="19"/>
      <c r="G24" s="19"/>
      <c r="H24" s="19"/>
      <c r="I24" s="19"/>
      <c r="J24" s="19"/>
      <c r="K24" s="54" t="s">
        <v>31</v>
      </c>
    </row>
    <row r="25" spans="3:19" x14ac:dyDescent="0.2">
      <c r="C25" s="59" t="s">
        <v>60</v>
      </c>
      <c r="D25" s="19"/>
      <c r="E25" s="19"/>
      <c r="F25" s="19"/>
      <c r="G25" s="19"/>
      <c r="H25" s="19"/>
      <c r="I25" s="19"/>
      <c r="J25" s="19"/>
      <c r="K25" s="54" t="s">
        <v>31</v>
      </c>
    </row>
    <row r="26" spans="3:19" x14ac:dyDescent="0.2">
      <c r="C26" s="59" t="s">
        <v>41</v>
      </c>
      <c r="D26" s="19"/>
      <c r="E26" s="19"/>
      <c r="F26" s="19"/>
      <c r="G26" s="19"/>
      <c r="H26" s="19"/>
      <c r="I26" s="19"/>
      <c r="J26" s="19"/>
      <c r="K26" s="54" t="s">
        <v>31</v>
      </c>
    </row>
    <row r="27" spans="3:19" x14ac:dyDescent="0.2">
      <c r="C27" s="59" t="s">
        <v>62</v>
      </c>
      <c r="D27" s="19"/>
      <c r="E27" s="19"/>
      <c r="F27" s="19"/>
      <c r="G27" s="19"/>
      <c r="H27" s="19"/>
      <c r="I27" s="19"/>
      <c r="J27" s="19"/>
      <c r="K27" s="54" t="s">
        <v>31</v>
      </c>
    </row>
    <row r="28" spans="3:19" x14ac:dyDescent="0.2">
      <c r="C28" s="59" t="s">
        <v>42</v>
      </c>
      <c r="D28" s="19"/>
      <c r="E28" s="19"/>
      <c r="F28" s="19"/>
      <c r="G28" s="19"/>
      <c r="H28" s="19"/>
      <c r="I28" s="19"/>
      <c r="J28" s="19"/>
      <c r="K28" s="54" t="s">
        <v>31</v>
      </c>
    </row>
    <row r="29" spans="3:19" x14ac:dyDescent="0.2">
      <c r="C29" s="59" t="s">
        <v>14</v>
      </c>
      <c r="D29" s="19"/>
      <c r="E29" s="19"/>
      <c r="F29" s="19"/>
      <c r="G29" s="19"/>
      <c r="H29" s="19"/>
      <c r="I29" s="19"/>
      <c r="J29" s="19"/>
      <c r="K29" s="54" t="s">
        <v>31</v>
      </c>
    </row>
    <row r="31" spans="3:19" x14ac:dyDescent="0.2">
      <c r="C31" s="60" t="s">
        <v>10</v>
      </c>
      <c r="D31" s="60">
        <f>D12</f>
        <v>2020</v>
      </c>
      <c r="E31" s="60">
        <f t="shared" ref="E31:J31" si="2">E12</f>
        <v>2021</v>
      </c>
      <c r="F31" s="60">
        <f t="shared" si="2"/>
        <v>2022</v>
      </c>
      <c r="G31" s="60">
        <f t="shared" si="2"/>
        <v>2023</v>
      </c>
      <c r="H31" s="60">
        <f t="shared" si="2"/>
        <v>2024</v>
      </c>
      <c r="I31" s="60">
        <f t="shared" si="2"/>
        <v>2025</v>
      </c>
      <c r="J31" s="60">
        <f t="shared" si="2"/>
        <v>2026</v>
      </c>
    </row>
    <row r="32" spans="3:19" x14ac:dyDescent="0.2">
      <c r="C32" s="61" t="s">
        <v>45</v>
      </c>
      <c r="D32" s="14"/>
      <c r="E32" s="14"/>
      <c r="F32" s="14"/>
      <c r="G32" s="14"/>
      <c r="H32" s="14"/>
      <c r="I32" s="14"/>
      <c r="J32" s="14"/>
      <c r="K32" s="54" t="s">
        <v>31</v>
      </c>
    </row>
    <row r="33" spans="3:11" x14ac:dyDescent="0.2">
      <c r="C33" s="62" t="s">
        <v>28</v>
      </c>
      <c r="D33" s="15" t="e">
        <f t="shared" ref="D33:G35" si="3">D13/D23*100</f>
        <v>#DIV/0!</v>
      </c>
      <c r="E33" s="15" t="e">
        <f t="shared" si="3"/>
        <v>#DIV/0!</v>
      </c>
      <c r="F33" s="15" t="e">
        <f t="shared" si="3"/>
        <v>#DIV/0!</v>
      </c>
      <c r="G33" s="15" t="e">
        <f t="shared" si="3"/>
        <v>#DIV/0!</v>
      </c>
      <c r="H33" s="15" t="e">
        <f t="shared" ref="H33:J33" si="4">H13/H23*100</f>
        <v>#DIV/0!</v>
      </c>
      <c r="I33" s="15" t="e">
        <f t="shared" si="4"/>
        <v>#DIV/0!</v>
      </c>
      <c r="J33" s="15" t="e">
        <f t="shared" si="4"/>
        <v>#DIV/0!</v>
      </c>
      <c r="K33" s="57"/>
    </row>
    <row r="34" spans="3:11" x14ac:dyDescent="0.2">
      <c r="C34" s="63" t="s">
        <v>64</v>
      </c>
      <c r="D34" s="15" t="e">
        <f t="shared" si="3"/>
        <v>#DIV/0!</v>
      </c>
      <c r="E34" s="15" t="e">
        <f t="shared" si="3"/>
        <v>#DIV/0!</v>
      </c>
      <c r="F34" s="15" t="e">
        <f t="shared" si="3"/>
        <v>#DIV/0!</v>
      </c>
      <c r="G34" s="15" t="e">
        <f t="shared" si="3"/>
        <v>#DIV/0!</v>
      </c>
      <c r="H34" s="15" t="e">
        <f t="shared" ref="H34:J34" si="5">H14/H24*100</f>
        <v>#DIV/0!</v>
      </c>
      <c r="I34" s="15" t="e">
        <f t="shared" si="5"/>
        <v>#DIV/0!</v>
      </c>
      <c r="J34" s="15" t="e">
        <f t="shared" si="5"/>
        <v>#DIV/0!</v>
      </c>
    </row>
    <row r="35" spans="3:11" x14ac:dyDescent="0.2">
      <c r="C35" s="63" t="s">
        <v>66</v>
      </c>
      <c r="D35" s="15" t="e">
        <f t="shared" si="3"/>
        <v>#DIV/0!</v>
      </c>
      <c r="E35" s="15" t="e">
        <f t="shared" si="3"/>
        <v>#DIV/0!</v>
      </c>
      <c r="F35" s="15" t="e">
        <f t="shared" si="3"/>
        <v>#DIV/0!</v>
      </c>
      <c r="G35" s="15" t="e">
        <f t="shared" si="3"/>
        <v>#DIV/0!</v>
      </c>
      <c r="H35" s="15" t="e">
        <f t="shared" ref="H35:J35" si="6">H15/H25*100</f>
        <v>#DIV/0!</v>
      </c>
      <c r="I35" s="15" t="e">
        <f t="shared" si="6"/>
        <v>#DIV/0!</v>
      </c>
      <c r="J35" s="15" t="e">
        <f t="shared" si="6"/>
        <v>#DIV/0!</v>
      </c>
    </row>
    <row r="36" spans="3:11" x14ac:dyDescent="0.2">
      <c r="C36" s="63" t="s">
        <v>47</v>
      </c>
      <c r="D36" s="15" t="e">
        <f>D16/D78*100</f>
        <v>#DIV/0!</v>
      </c>
      <c r="E36" s="15" t="e">
        <f>E16/E78*100</f>
        <v>#DIV/0!</v>
      </c>
      <c r="F36" s="15" t="e">
        <f>F16/F78*100</f>
        <v>#DIV/0!</v>
      </c>
      <c r="G36" s="15" t="e">
        <f>G16/G78*100</f>
        <v>#DIV/0!</v>
      </c>
      <c r="H36" s="15" t="e">
        <f t="shared" ref="H36:J36" si="7">H16/H78*100</f>
        <v>#DIV/0!</v>
      </c>
      <c r="I36" s="15" t="e">
        <f t="shared" si="7"/>
        <v>#DIV/0!</v>
      </c>
      <c r="J36" s="15" t="e">
        <f t="shared" si="7"/>
        <v>#DIV/0!</v>
      </c>
    </row>
    <row r="37" spans="3:11" x14ac:dyDescent="0.2">
      <c r="C37" s="63" t="s">
        <v>68</v>
      </c>
      <c r="D37" s="15" t="e">
        <f t="shared" ref="D37:G38" si="8">D17/D27*100</f>
        <v>#DIV/0!</v>
      </c>
      <c r="E37" s="15" t="e">
        <f t="shared" si="8"/>
        <v>#DIV/0!</v>
      </c>
      <c r="F37" s="15" t="e">
        <f>F17/F27*100</f>
        <v>#DIV/0!</v>
      </c>
      <c r="G37" s="15" t="e">
        <f>G17/G27*100</f>
        <v>#DIV/0!</v>
      </c>
      <c r="H37" s="15" t="e">
        <f t="shared" ref="H37:J37" si="9">H17/H27*100</f>
        <v>#DIV/0!</v>
      </c>
      <c r="I37" s="15" t="e">
        <f t="shared" si="9"/>
        <v>#DIV/0!</v>
      </c>
      <c r="J37" s="15" t="e">
        <f t="shared" si="9"/>
        <v>#DIV/0!</v>
      </c>
    </row>
    <row r="38" spans="3:11" x14ac:dyDescent="0.2">
      <c r="C38" s="63" t="s">
        <v>48</v>
      </c>
      <c r="D38" s="15" t="e">
        <f t="shared" si="8"/>
        <v>#DIV/0!</v>
      </c>
      <c r="E38" s="15" t="e">
        <f>E18/E28*100</f>
        <v>#DIV/0!</v>
      </c>
      <c r="F38" s="15" t="e">
        <f>F18/F28*100</f>
        <v>#DIV/0!</v>
      </c>
      <c r="G38" s="15" t="e">
        <f t="shared" si="8"/>
        <v>#DIV/0!</v>
      </c>
      <c r="H38" s="15" t="e">
        <f t="shared" ref="H38:J38" si="10">H18/H28*100</f>
        <v>#DIV/0!</v>
      </c>
      <c r="I38" s="15" t="e">
        <f t="shared" si="10"/>
        <v>#DIV/0!</v>
      </c>
      <c r="J38" s="15" t="e">
        <f t="shared" si="10"/>
        <v>#DIV/0!</v>
      </c>
    </row>
    <row r="39" spans="3:11" s="6" customFormat="1" x14ac:dyDescent="0.2">
      <c r="C39" s="63" t="s">
        <v>23</v>
      </c>
      <c r="D39" s="15" t="e">
        <f t="shared" ref="D39:G39" si="11">D19/D29</f>
        <v>#DIV/0!</v>
      </c>
      <c r="E39" s="15" t="e">
        <f t="shared" si="11"/>
        <v>#DIV/0!</v>
      </c>
      <c r="F39" s="15" t="e">
        <f t="shared" si="11"/>
        <v>#DIV/0!</v>
      </c>
      <c r="G39" s="15" t="e">
        <f t="shared" si="11"/>
        <v>#DIV/0!</v>
      </c>
      <c r="H39" s="15" t="e">
        <f t="shared" ref="H39:J39" si="12">H19/H29</f>
        <v>#DIV/0!</v>
      </c>
      <c r="I39" s="15" t="e">
        <f t="shared" si="12"/>
        <v>#DIV/0!</v>
      </c>
      <c r="J39" s="15" t="e">
        <f t="shared" si="12"/>
        <v>#DIV/0!</v>
      </c>
      <c r="K39" s="54"/>
    </row>
    <row r="41" spans="3:11" x14ac:dyDescent="0.2">
      <c r="C41" s="58" t="s">
        <v>16</v>
      </c>
      <c r="D41" s="117" t="s">
        <v>70</v>
      </c>
      <c r="E41" s="118"/>
      <c r="F41" s="118"/>
      <c r="G41" s="118"/>
      <c r="H41" s="118"/>
      <c r="I41" s="118"/>
      <c r="J41" s="119"/>
    </row>
    <row r="42" spans="3:11" x14ac:dyDescent="0.2">
      <c r="C42" s="8">
        <v>2020</v>
      </c>
      <c r="D42" s="111"/>
      <c r="E42" s="112"/>
      <c r="F42" s="112"/>
      <c r="G42" s="112"/>
      <c r="H42" s="112"/>
      <c r="I42" s="112"/>
      <c r="J42" s="113"/>
      <c r="K42" s="54" t="s">
        <v>31</v>
      </c>
    </row>
    <row r="43" spans="3:11" x14ac:dyDescent="0.2">
      <c r="C43" s="8">
        <v>2021</v>
      </c>
      <c r="D43" s="105"/>
      <c r="E43" s="106"/>
      <c r="F43" s="106"/>
      <c r="G43" s="106"/>
      <c r="H43" s="106"/>
      <c r="I43" s="106"/>
      <c r="J43" s="107"/>
      <c r="K43" s="54" t="s">
        <v>31</v>
      </c>
    </row>
    <row r="44" spans="3:11" x14ac:dyDescent="0.2">
      <c r="C44" s="8">
        <v>2022</v>
      </c>
      <c r="D44" s="105"/>
      <c r="E44" s="106"/>
      <c r="F44" s="106"/>
      <c r="G44" s="106"/>
      <c r="H44" s="106"/>
      <c r="I44" s="106"/>
      <c r="J44" s="107"/>
      <c r="K44" s="54" t="s">
        <v>31</v>
      </c>
    </row>
    <row r="45" spans="3:11" x14ac:dyDescent="0.2">
      <c r="C45" s="8">
        <v>2023</v>
      </c>
      <c r="D45" s="105"/>
      <c r="E45" s="106"/>
      <c r="F45" s="106"/>
      <c r="G45" s="106"/>
      <c r="H45" s="106"/>
      <c r="I45" s="106"/>
      <c r="J45" s="107"/>
      <c r="K45" s="54" t="s">
        <v>31</v>
      </c>
    </row>
    <row r="46" spans="3:11" x14ac:dyDescent="0.2">
      <c r="C46" s="8">
        <v>2024</v>
      </c>
      <c r="D46" s="105"/>
      <c r="E46" s="106"/>
      <c r="F46" s="106"/>
      <c r="G46" s="106"/>
      <c r="H46" s="106"/>
      <c r="I46" s="106"/>
      <c r="J46" s="107"/>
      <c r="K46" s="54" t="s">
        <v>31</v>
      </c>
    </row>
    <row r="47" spans="3:11" s="34" customFormat="1" x14ac:dyDescent="0.2">
      <c r="C47" s="8">
        <v>2025</v>
      </c>
      <c r="D47" s="102"/>
      <c r="E47" s="103"/>
      <c r="F47" s="103"/>
      <c r="G47" s="103"/>
      <c r="H47" s="103"/>
      <c r="I47" s="103"/>
      <c r="J47" s="104"/>
      <c r="K47" s="54" t="s">
        <v>31</v>
      </c>
    </row>
    <row r="48" spans="3:11" x14ac:dyDescent="0.2">
      <c r="C48" s="8">
        <v>2026</v>
      </c>
      <c r="D48" s="102"/>
      <c r="E48" s="103"/>
      <c r="F48" s="103"/>
      <c r="G48" s="103"/>
      <c r="H48" s="103"/>
      <c r="I48" s="103"/>
      <c r="J48" s="104"/>
      <c r="K48" s="54" t="s">
        <v>31</v>
      </c>
    </row>
    <row r="49" spans="3:12" s="34" customFormat="1" x14ac:dyDescent="0.2">
      <c r="C49" s="5"/>
      <c r="D49" s="5"/>
      <c r="E49" s="5"/>
      <c r="F49" s="5"/>
      <c r="G49" s="5"/>
      <c r="H49" s="5"/>
      <c r="I49" s="5"/>
      <c r="J49" s="5"/>
      <c r="K49" s="55"/>
    </row>
    <row r="50" spans="3:12" s="34" customFormat="1" x14ac:dyDescent="0.2">
      <c r="C50" s="5"/>
      <c r="D50" s="5"/>
      <c r="E50" s="5"/>
      <c r="F50" s="5"/>
      <c r="G50" s="5"/>
      <c r="H50" s="5"/>
      <c r="I50" s="5"/>
      <c r="J50" s="5"/>
      <c r="K50" s="55"/>
    </row>
    <row r="51" spans="3:12" s="34" customFormat="1" x14ac:dyDescent="0.2">
      <c r="C51" s="5"/>
      <c r="D51" s="5"/>
      <c r="E51" s="5"/>
      <c r="F51" s="5"/>
      <c r="G51" s="5"/>
      <c r="H51" s="5"/>
      <c r="I51" s="5"/>
      <c r="J51" s="5"/>
      <c r="K51" s="55"/>
    </row>
    <row r="53" spans="3:12" s="6" customFormat="1" x14ac:dyDescent="0.2">
      <c r="C53" s="5"/>
      <c r="D53" s="5"/>
      <c r="E53" s="5"/>
      <c r="F53" s="5"/>
      <c r="G53" s="5"/>
      <c r="H53" s="5"/>
      <c r="I53" s="5"/>
      <c r="J53" s="5"/>
      <c r="K53" s="54"/>
      <c r="L53" s="4"/>
    </row>
    <row r="54" spans="3:12" s="6" customFormat="1" x14ac:dyDescent="0.2">
      <c r="C54" s="5"/>
      <c r="D54" s="5"/>
      <c r="E54" s="5"/>
      <c r="F54" s="5"/>
      <c r="G54" s="5"/>
      <c r="H54" s="5"/>
      <c r="I54" s="5"/>
      <c r="J54" s="5"/>
      <c r="K54" s="54"/>
      <c r="L54" s="4"/>
    </row>
    <row r="74" spans="3:10" x14ac:dyDescent="0.2">
      <c r="C74" s="45" t="s">
        <v>9</v>
      </c>
      <c r="D74" s="17">
        <f>D12</f>
        <v>2020</v>
      </c>
      <c r="E74" s="17">
        <f t="shared" ref="E74:J74" si="13">E12</f>
        <v>2021</v>
      </c>
      <c r="F74" s="17">
        <f t="shared" si="13"/>
        <v>2022</v>
      </c>
      <c r="G74" s="17">
        <f t="shared" si="13"/>
        <v>2023</v>
      </c>
      <c r="H74" s="17">
        <f t="shared" si="13"/>
        <v>2024</v>
      </c>
      <c r="I74" s="17">
        <f t="shared" si="13"/>
        <v>2025</v>
      </c>
      <c r="J74" s="17">
        <f t="shared" si="13"/>
        <v>2026</v>
      </c>
    </row>
    <row r="75" spans="3:10" x14ac:dyDescent="0.2">
      <c r="C75" s="46" t="s">
        <v>18</v>
      </c>
      <c r="D75" s="47">
        <f>D23/1000</f>
        <v>0</v>
      </c>
      <c r="E75" s="47">
        <f>E23/1000</f>
        <v>0</v>
      </c>
      <c r="F75" s="47">
        <f>F23/1000</f>
        <v>0</v>
      </c>
      <c r="G75" s="47">
        <f>G23/1000</f>
        <v>0</v>
      </c>
      <c r="H75" s="47">
        <f t="shared" ref="H75:J75" si="14">H23/1000</f>
        <v>0</v>
      </c>
      <c r="I75" s="47">
        <f t="shared" si="14"/>
        <v>0</v>
      </c>
      <c r="J75" s="47">
        <f t="shared" si="14"/>
        <v>0</v>
      </c>
    </row>
    <row r="76" spans="3:10" x14ac:dyDescent="0.2">
      <c r="C76" s="46" t="s">
        <v>59</v>
      </c>
      <c r="D76" s="47">
        <f>D25/1000</f>
        <v>0</v>
      </c>
      <c r="E76" s="47">
        <f>E25/1000</f>
        <v>0</v>
      </c>
      <c r="F76" s="47">
        <f>F25/1000</f>
        <v>0</v>
      </c>
      <c r="G76" s="47">
        <f>G25/1000</f>
        <v>0</v>
      </c>
      <c r="H76" s="47">
        <f t="shared" ref="H76:J76" si="15">H25/1000</f>
        <v>0</v>
      </c>
      <c r="I76" s="47">
        <f t="shared" si="15"/>
        <v>0</v>
      </c>
      <c r="J76" s="47">
        <f t="shared" si="15"/>
        <v>0</v>
      </c>
    </row>
    <row r="77" spans="3:10" x14ac:dyDescent="0.2">
      <c r="C77" s="48" t="s">
        <v>61</v>
      </c>
      <c r="D77" s="20">
        <f>D24/1000</f>
        <v>0</v>
      </c>
      <c r="E77" s="20">
        <f>E24/1000</f>
        <v>0</v>
      </c>
      <c r="F77" s="20">
        <f>F24/1000</f>
        <v>0</v>
      </c>
      <c r="G77" s="20">
        <f>G24/1000</f>
        <v>0</v>
      </c>
      <c r="H77" s="20">
        <f t="shared" ref="H77:J77" si="16">H24/1000</f>
        <v>0</v>
      </c>
      <c r="I77" s="20">
        <f t="shared" si="16"/>
        <v>0</v>
      </c>
      <c r="J77" s="20">
        <f t="shared" si="16"/>
        <v>0</v>
      </c>
    </row>
    <row r="78" spans="3:10" x14ac:dyDescent="0.2">
      <c r="C78" s="46" t="s">
        <v>41</v>
      </c>
      <c r="D78" s="47">
        <f>(D26*10)</f>
        <v>0</v>
      </c>
      <c r="E78" s="47">
        <f>(E26*10)</f>
        <v>0</v>
      </c>
      <c r="F78" s="47">
        <f>(F26*10)</f>
        <v>0</v>
      </c>
      <c r="G78" s="47">
        <f>(G26*10)</f>
        <v>0</v>
      </c>
      <c r="H78" s="47">
        <f t="shared" ref="H78:J78" si="17">(H26*10)</f>
        <v>0</v>
      </c>
      <c r="I78" s="47">
        <f t="shared" si="17"/>
        <v>0</v>
      </c>
      <c r="J78" s="47">
        <f t="shared" si="17"/>
        <v>0</v>
      </c>
    </row>
    <row r="79" spans="3:10" x14ac:dyDescent="0.2">
      <c r="C79" s="46" t="s">
        <v>43</v>
      </c>
      <c r="D79" s="47">
        <f t="shared" ref="D79:G79" si="18">D78/1000</f>
        <v>0</v>
      </c>
      <c r="E79" s="47">
        <f t="shared" si="18"/>
        <v>0</v>
      </c>
      <c r="F79" s="47">
        <f t="shared" si="18"/>
        <v>0</v>
      </c>
      <c r="G79" s="47">
        <f t="shared" si="18"/>
        <v>0</v>
      </c>
      <c r="H79" s="47">
        <f t="shared" ref="H79:J79" si="19">H78/1000</f>
        <v>0</v>
      </c>
      <c r="I79" s="47">
        <f t="shared" si="19"/>
        <v>0</v>
      </c>
      <c r="J79" s="47">
        <f t="shared" si="19"/>
        <v>0</v>
      </c>
    </row>
    <row r="80" spans="3:10" x14ac:dyDescent="0.2">
      <c r="C80" s="46" t="s">
        <v>63</v>
      </c>
      <c r="D80" s="47">
        <f t="shared" ref="D80:G82" si="20">D27/1000</f>
        <v>0</v>
      </c>
      <c r="E80" s="47">
        <f t="shared" si="20"/>
        <v>0</v>
      </c>
      <c r="F80" s="47">
        <f t="shared" si="20"/>
        <v>0</v>
      </c>
      <c r="G80" s="47">
        <f t="shared" si="20"/>
        <v>0</v>
      </c>
      <c r="H80" s="47">
        <f t="shared" ref="H80:J80" si="21">H27/1000</f>
        <v>0</v>
      </c>
      <c r="I80" s="47">
        <f t="shared" si="21"/>
        <v>0</v>
      </c>
      <c r="J80" s="47">
        <f t="shared" si="21"/>
        <v>0</v>
      </c>
    </row>
    <row r="81" spans="3:10" x14ac:dyDescent="0.2">
      <c r="C81" s="46" t="s">
        <v>44</v>
      </c>
      <c r="D81" s="47">
        <f t="shared" si="20"/>
        <v>0</v>
      </c>
      <c r="E81" s="47">
        <f t="shared" si="20"/>
        <v>0</v>
      </c>
      <c r="F81" s="47">
        <f t="shared" si="20"/>
        <v>0</v>
      </c>
      <c r="G81" s="47">
        <f t="shared" si="20"/>
        <v>0</v>
      </c>
      <c r="H81" s="47">
        <f t="shared" ref="H81:J81" si="22">H28/1000</f>
        <v>0</v>
      </c>
      <c r="I81" s="47">
        <f t="shared" si="22"/>
        <v>0</v>
      </c>
      <c r="J81" s="47">
        <f t="shared" si="22"/>
        <v>0</v>
      </c>
    </row>
    <row r="82" spans="3:10" x14ac:dyDescent="0.2">
      <c r="C82" s="46" t="s">
        <v>33</v>
      </c>
      <c r="D82" s="47">
        <f t="shared" si="20"/>
        <v>0</v>
      </c>
      <c r="E82" s="47">
        <f t="shared" si="20"/>
        <v>0</v>
      </c>
      <c r="F82" s="47">
        <f t="shared" si="20"/>
        <v>0</v>
      </c>
      <c r="G82" s="47">
        <f t="shared" si="20"/>
        <v>0</v>
      </c>
      <c r="H82" s="47">
        <f t="shared" ref="H82:J82" si="23">H29/1000</f>
        <v>0</v>
      </c>
      <c r="I82" s="47">
        <f t="shared" si="23"/>
        <v>0</v>
      </c>
      <c r="J82" s="47">
        <f t="shared" si="23"/>
        <v>0</v>
      </c>
    </row>
    <row r="83" spans="3:10" x14ac:dyDescent="0.2">
      <c r="C83" s="43"/>
      <c r="D83" s="44"/>
      <c r="E83" s="44"/>
      <c r="F83" s="44"/>
      <c r="G83" s="44"/>
      <c r="H83" s="44"/>
      <c r="I83" s="44"/>
      <c r="J83" s="44"/>
    </row>
    <row r="84" spans="3:10" x14ac:dyDescent="0.2">
      <c r="C84" s="49" t="s">
        <v>10</v>
      </c>
      <c r="D84" s="49">
        <f>D74</f>
        <v>2020</v>
      </c>
      <c r="E84" s="49">
        <f t="shared" ref="E84:J84" si="24">E74</f>
        <v>2021</v>
      </c>
      <c r="F84" s="49">
        <f t="shared" si="24"/>
        <v>2022</v>
      </c>
      <c r="G84" s="49">
        <f t="shared" si="24"/>
        <v>2023</v>
      </c>
      <c r="H84" s="49">
        <f t="shared" si="24"/>
        <v>2024</v>
      </c>
      <c r="I84" s="49">
        <f t="shared" si="24"/>
        <v>2025</v>
      </c>
      <c r="J84" s="49">
        <f t="shared" si="24"/>
        <v>2026</v>
      </c>
    </row>
    <row r="85" spans="3:10" x14ac:dyDescent="0.2">
      <c r="C85" s="50" t="s">
        <v>25</v>
      </c>
      <c r="D85" s="51">
        <f>D23/1.11*0.234</f>
        <v>0</v>
      </c>
      <c r="E85" s="51">
        <f>E23/1.11*0.234</f>
        <v>0</v>
      </c>
      <c r="F85" s="51">
        <f>F23/1.11*0.234</f>
        <v>0</v>
      </c>
      <c r="G85" s="51">
        <f>G23/1.11*0.234</f>
        <v>0</v>
      </c>
      <c r="H85" s="51">
        <f t="shared" ref="H85:J85" si="25">H23/1.11*0.234</f>
        <v>0</v>
      </c>
      <c r="I85" s="51">
        <f t="shared" si="25"/>
        <v>0</v>
      </c>
      <c r="J85" s="51">
        <f t="shared" si="25"/>
        <v>0</v>
      </c>
    </row>
    <row r="86" spans="3:10" x14ac:dyDescent="0.2">
      <c r="C86" s="50" t="s">
        <v>65</v>
      </c>
      <c r="D86" s="51">
        <f>D24*0.084</f>
        <v>0</v>
      </c>
      <c r="E86" s="51">
        <f>E24*0.084</f>
        <v>0</v>
      </c>
      <c r="F86" s="51">
        <f>F24*0.084</f>
        <v>0</v>
      </c>
      <c r="G86" s="51">
        <f>G24*0.084</f>
        <v>0</v>
      </c>
      <c r="H86" s="51">
        <f t="shared" ref="H86:J86" si="26">H24*0.084</f>
        <v>0</v>
      </c>
      <c r="I86" s="51">
        <f t="shared" si="26"/>
        <v>0</v>
      </c>
      <c r="J86" s="51">
        <f t="shared" si="26"/>
        <v>0</v>
      </c>
    </row>
    <row r="87" spans="3:10" x14ac:dyDescent="0.2">
      <c r="C87" s="50" t="s">
        <v>67</v>
      </c>
      <c r="D87" s="51">
        <f>(D25*0.119)</f>
        <v>0</v>
      </c>
      <c r="E87" s="51">
        <f>(E25*0.119)</f>
        <v>0</v>
      </c>
      <c r="F87" s="51">
        <f>(F25*0.119)</f>
        <v>0</v>
      </c>
      <c r="G87" s="51">
        <f>(G25*0.119)</f>
        <v>0</v>
      </c>
      <c r="H87" s="51">
        <f t="shared" ref="H87:J87" si="27">(H25*0.119)</f>
        <v>0</v>
      </c>
      <c r="I87" s="51">
        <f t="shared" si="27"/>
        <v>0</v>
      </c>
      <c r="J87" s="51">
        <f t="shared" si="27"/>
        <v>0</v>
      </c>
    </row>
    <row r="88" spans="3:10" x14ac:dyDescent="0.2">
      <c r="C88" s="50" t="s">
        <v>50</v>
      </c>
      <c r="D88" s="51">
        <f t="shared" ref="D88:G88" si="28">D78*0.3</f>
        <v>0</v>
      </c>
      <c r="E88" s="51">
        <f t="shared" si="28"/>
        <v>0</v>
      </c>
      <c r="F88" s="51">
        <f t="shared" si="28"/>
        <v>0</v>
      </c>
      <c r="G88" s="51">
        <f t="shared" si="28"/>
        <v>0</v>
      </c>
      <c r="H88" s="51">
        <f t="shared" ref="H88:J88" si="29">H78*0.3</f>
        <v>0</v>
      </c>
      <c r="I88" s="51">
        <f t="shared" si="29"/>
        <v>0</v>
      </c>
      <c r="J88" s="51">
        <f t="shared" si="29"/>
        <v>0</v>
      </c>
    </row>
    <row r="89" spans="3:10" x14ac:dyDescent="0.2">
      <c r="C89" s="50" t="s">
        <v>69</v>
      </c>
      <c r="D89" s="51">
        <f>D27*0.322</f>
        <v>0</v>
      </c>
      <c r="E89" s="51">
        <f>E27*0.322</f>
        <v>0</v>
      </c>
      <c r="F89" s="51">
        <f>F27*0.322</f>
        <v>0</v>
      </c>
      <c r="G89" s="51">
        <f>G27*0.322</f>
        <v>0</v>
      </c>
      <c r="H89" s="51">
        <f t="shared" ref="H89:J89" si="30">H27*0.322</f>
        <v>0</v>
      </c>
      <c r="I89" s="51">
        <f t="shared" si="30"/>
        <v>0</v>
      </c>
      <c r="J89" s="51">
        <f t="shared" si="30"/>
        <v>0</v>
      </c>
    </row>
    <row r="90" spans="3:10" x14ac:dyDescent="0.2">
      <c r="C90" s="50" t="s">
        <v>51</v>
      </c>
      <c r="D90" s="51">
        <f>(D28*0.013)</f>
        <v>0</v>
      </c>
      <c r="E90" s="51">
        <f>(E28*0.013)</f>
        <v>0</v>
      </c>
      <c r="F90" s="51">
        <f>(F28*0.013)</f>
        <v>0</v>
      </c>
      <c r="G90" s="51">
        <f>(G28*0.013)</f>
        <v>0</v>
      </c>
      <c r="H90" s="51">
        <f t="shared" ref="H90:J90" si="31">(H28*0.013)</f>
        <v>0</v>
      </c>
      <c r="I90" s="51">
        <f t="shared" si="31"/>
        <v>0</v>
      </c>
      <c r="J90" s="51">
        <f t="shared" si="31"/>
        <v>0</v>
      </c>
    </row>
    <row r="91" spans="3:10" x14ac:dyDescent="0.2">
      <c r="C91" s="50" t="s">
        <v>5</v>
      </c>
      <c r="D91" s="51">
        <f>(D85+D86+D87+D88+D89+D90)</f>
        <v>0</v>
      </c>
      <c r="E91" s="51">
        <f t="shared" ref="E91:G91" si="32">(E85+E86+E87+E88+E89+E90)</f>
        <v>0</v>
      </c>
      <c r="F91" s="51">
        <f t="shared" si="32"/>
        <v>0</v>
      </c>
      <c r="G91" s="51">
        <f t="shared" si="32"/>
        <v>0</v>
      </c>
      <c r="H91" s="51">
        <f t="shared" ref="H91:J91" si="33">(H85+H86+H87+H88+H89+H90)</f>
        <v>0</v>
      </c>
      <c r="I91" s="51">
        <f t="shared" si="33"/>
        <v>0</v>
      </c>
      <c r="J91" s="51">
        <f t="shared" si="33"/>
        <v>0</v>
      </c>
    </row>
  </sheetData>
  <sheetProtection selectLockedCells="1"/>
  <mergeCells count="17">
    <mergeCell ref="A1:J1"/>
    <mergeCell ref="H3:J3"/>
    <mergeCell ref="H4:J4"/>
    <mergeCell ref="H5:J5"/>
    <mergeCell ref="D48:J48"/>
    <mergeCell ref="D44:J44"/>
    <mergeCell ref="D45:J45"/>
    <mergeCell ref="D46:J46"/>
    <mergeCell ref="H6:J6"/>
    <mergeCell ref="H8:J8"/>
    <mergeCell ref="D43:J43"/>
    <mergeCell ref="D47:J47"/>
    <mergeCell ref="H7:J7"/>
    <mergeCell ref="D42:J42"/>
    <mergeCell ref="H9:J9"/>
    <mergeCell ref="H10:J10"/>
    <mergeCell ref="D41:J41"/>
  </mergeCells>
  <phoneticPr fontId="6" type="noConversion"/>
  <printOptions horizontalCentered="1" verticalCentered="1"/>
  <pageMargins left="0.43307086614173229" right="0.19685039370078741" top="0.11811023622047245" bottom="0.15748031496062992" header="0.51181102362204722" footer="0.15748031496062992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K45"/>
  <sheetViews>
    <sheetView topLeftCell="A16" zoomScale="115" zoomScaleNormal="115" workbookViewId="0">
      <selection activeCell="L34" sqref="L34"/>
    </sheetView>
  </sheetViews>
  <sheetFormatPr baseColWidth="10" defaultColWidth="11.42578125" defaultRowHeight="12.75" x14ac:dyDescent="0.2"/>
  <cols>
    <col min="1" max="1" width="3.42578125" style="65" customWidth="1"/>
    <col min="2" max="2" width="49.5703125" style="65" customWidth="1"/>
    <col min="3" max="3" width="19.85546875" style="65" customWidth="1"/>
    <col min="4" max="10" width="10.42578125" style="65" customWidth="1"/>
    <col min="11" max="11" width="21.7109375" style="64" customWidth="1"/>
    <col min="12" max="12" width="18.140625" style="65" customWidth="1"/>
    <col min="13" max="13" width="18.5703125" style="65" customWidth="1"/>
    <col min="14" max="16384" width="11.42578125" style="65"/>
  </cols>
  <sheetData>
    <row r="1" spans="1:11" x14ac:dyDescent="0.2">
      <c r="A1" s="133" t="s">
        <v>79</v>
      </c>
      <c r="B1" s="134"/>
      <c r="C1" s="134"/>
      <c r="D1" s="134"/>
      <c r="E1" s="134"/>
      <c r="F1" s="134"/>
      <c r="G1" s="134"/>
      <c r="H1" s="134"/>
      <c r="I1" s="134"/>
      <c r="J1" s="134"/>
      <c r="K1" s="64" t="s">
        <v>30</v>
      </c>
    </row>
    <row r="2" spans="1:1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1" x14ac:dyDescent="0.2">
      <c r="B3" s="87" t="s">
        <v>85</v>
      </c>
      <c r="C3" s="81" t="s">
        <v>83</v>
      </c>
      <c r="D3" s="89" t="s">
        <v>73</v>
      </c>
      <c r="E3" s="89" t="s">
        <v>22</v>
      </c>
      <c r="F3" s="89" t="s">
        <v>74</v>
      </c>
      <c r="G3" s="135" t="s">
        <v>35</v>
      </c>
      <c r="H3" s="136"/>
      <c r="I3" s="136"/>
      <c r="J3" s="137"/>
    </row>
    <row r="4" spans="1:11" x14ac:dyDescent="0.2">
      <c r="B4" s="87"/>
      <c r="C4" s="89" t="s">
        <v>1</v>
      </c>
      <c r="D4" s="90"/>
      <c r="E4" s="90"/>
      <c r="F4" s="90"/>
      <c r="G4" s="138"/>
      <c r="H4" s="139"/>
      <c r="I4" s="139"/>
      <c r="J4" s="140"/>
      <c r="K4" s="64" t="s">
        <v>31</v>
      </c>
    </row>
    <row r="5" spans="1:11" x14ac:dyDescent="0.2">
      <c r="B5" s="87"/>
      <c r="C5" s="87"/>
      <c r="D5" s="87"/>
      <c r="E5" s="87"/>
      <c r="F5" s="87"/>
      <c r="G5" s="87"/>
      <c r="H5" s="87"/>
      <c r="I5" s="87"/>
      <c r="J5" s="87"/>
    </row>
    <row r="6" spans="1:11" s="66" customFormat="1" x14ac:dyDescent="0.2">
      <c r="A6" s="91"/>
      <c r="B6" s="91"/>
      <c r="C6" s="67" t="s">
        <v>6</v>
      </c>
      <c r="D6" s="26">
        <v>2020</v>
      </c>
      <c r="E6" s="26">
        <v>2021</v>
      </c>
      <c r="F6" s="26">
        <v>2022</v>
      </c>
      <c r="G6" s="26">
        <v>2023</v>
      </c>
      <c r="H6" s="26">
        <v>2024</v>
      </c>
      <c r="I6" s="26">
        <v>2025</v>
      </c>
      <c r="J6" s="26">
        <v>2026</v>
      </c>
      <c r="K6" s="64"/>
    </row>
    <row r="7" spans="1:11" x14ac:dyDescent="0.2">
      <c r="A7" s="87"/>
      <c r="B7" s="87"/>
      <c r="C7" s="68" t="s">
        <v>20</v>
      </c>
      <c r="D7" s="69"/>
      <c r="E7" s="69"/>
      <c r="F7" s="69"/>
      <c r="G7" s="69"/>
      <c r="H7" s="69"/>
      <c r="I7" s="69"/>
      <c r="J7" s="69"/>
      <c r="K7" s="64" t="s">
        <v>31</v>
      </c>
    </row>
    <row r="8" spans="1:11" x14ac:dyDescent="0.2">
      <c r="A8" s="87"/>
      <c r="B8" s="87"/>
      <c r="C8" s="87"/>
      <c r="D8" s="87"/>
      <c r="E8" s="87"/>
      <c r="F8" s="87"/>
      <c r="G8" s="87"/>
      <c r="H8" s="87"/>
      <c r="I8" s="87"/>
      <c r="J8" s="87"/>
    </row>
    <row r="9" spans="1:11" x14ac:dyDescent="0.2">
      <c r="A9" s="87"/>
      <c r="B9" s="87"/>
      <c r="C9" s="70" t="s">
        <v>9</v>
      </c>
      <c r="D9" s="70">
        <f>D6</f>
        <v>2020</v>
      </c>
      <c r="E9" s="70">
        <f t="shared" ref="E9:J9" si="0">E6</f>
        <v>2021</v>
      </c>
      <c r="F9" s="70">
        <f t="shared" si="0"/>
        <v>2022</v>
      </c>
      <c r="G9" s="70">
        <f t="shared" si="0"/>
        <v>2023</v>
      </c>
      <c r="H9" s="70">
        <f t="shared" si="0"/>
        <v>2024</v>
      </c>
      <c r="I9" s="70">
        <f t="shared" si="0"/>
        <v>2025</v>
      </c>
      <c r="J9" s="70">
        <f t="shared" si="0"/>
        <v>2026</v>
      </c>
    </row>
    <row r="10" spans="1:11" x14ac:dyDescent="0.2">
      <c r="A10" s="87"/>
      <c r="B10" s="87"/>
      <c r="C10" s="71" t="s">
        <v>13</v>
      </c>
      <c r="D10" s="72"/>
      <c r="E10" s="72"/>
      <c r="F10" s="72"/>
      <c r="G10" s="72"/>
      <c r="H10" s="72"/>
      <c r="I10" s="72"/>
      <c r="J10" s="72"/>
      <c r="K10" s="64" t="s">
        <v>31</v>
      </c>
    </row>
    <row r="11" spans="1:1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</row>
    <row r="12" spans="1:11" x14ac:dyDescent="0.2">
      <c r="A12" s="87"/>
      <c r="B12" s="87"/>
      <c r="C12" s="74" t="s">
        <v>10</v>
      </c>
      <c r="D12" s="74">
        <f>D6</f>
        <v>2020</v>
      </c>
      <c r="E12" s="74">
        <f t="shared" ref="E12:J12" si="1">E6</f>
        <v>2021</v>
      </c>
      <c r="F12" s="74">
        <f t="shared" si="1"/>
        <v>2022</v>
      </c>
      <c r="G12" s="74">
        <f t="shared" si="1"/>
        <v>2023</v>
      </c>
      <c r="H12" s="74">
        <f t="shared" si="1"/>
        <v>2024</v>
      </c>
      <c r="I12" s="74">
        <f t="shared" si="1"/>
        <v>2025</v>
      </c>
      <c r="J12" s="74">
        <f t="shared" si="1"/>
        <v>2026</v>
      </c>
    </row>
    <row r="13" spans="1:11" x14ac:dyDescent="0.2">
      <c r="A13" s="87"/>
      <c r="B13" s="87"/>
      <c r="C13" s="75" t="s">
        <v>75</v>
      </c>
      <c r="D13" s="86"/>
      <c r="E13" s="86"/>
      <c r="F13" s="86"/>
      <c r="G13" s="86"/>
      <c r="H13" s="86"/>
      <c r="I13" s="86"/>
      <c r="J13" s="86"/>
      <c r="K13" s="64" t="s">
        <v>31</v>
      </c>
    </row>
    <row r="14" spans="1:11" x14ac:dyDescent="0.2">
      <c r="A14" s="87"/>
      <c r="B14" s="87"/>
      <c r="C14" s="75" t="s">
        <v>29</v>
      </c>
      <c r="D14" s="76" t="e">
        <f>D7/D10*100</f>
        <v>#DIV/0!</v>
      </c>
      <c r="E14" s="76" t="e">
        <f t="shared" ref="E14:G14" si="2">E7/E10*100</f>
        <v>#DIV/0!</v>
      </c>
      <c r="F14" s="76" t="e">
        <f t="shared" si="2"/>
        <v>#DIV/0!</v>
      </c>
      <c r="G14" s="76" t="e">
        <f t="shared" si="2"/>
        <v>#DIV/0!</v>
      </c>
      <c r="H14" s="76" t="e">
        <f t="shared" ref="H14:I14" si="3">H7/H10*100</f>
        <v>#DIV/0!</v>
      </c>
      <c r="I14" s="76" t="e">
        <f t="shared" si="3"/>
        <v>#DIV/0!</v>
      </c>
      <c r="J14" s="76" t="e">
        <f t="shared" ref="J14" si="4">J7/J10*100</f>
        <v>#DIV/0!</v>
      </c>
    </row>
    <row r="15" spans="1:11" x14ac:dyDescent="0.2">
      <c r="A15" s="87"/>
      <c r="B15" s="87"/>
      <c r="C15" s="75" t="s">
        <v>76</v>
      </c>
      <c r="D15" s="77">
        <f t="shared" ref="D15:G15" si="5">(D10*0.119)</f>
        <v>0</v>
      </c>
      <c r="E15" s="77">
        <f t="shared" si="5"/>
        <v>0</v>
      </c>
      <c r="F15" s="77">
        <f t="shared" si="5"/>
        <v>0</v>
      </c>
      <c r="G15" s="77">
        <f t="shared" si="5"/>
        <v>0</v>
      </c>
      <c r="H15" s="77">
        <f t="shared" ref="H15:I15" si="6">(H10*0.119)</f>
        <v>0</v>
      </c>
      <c r="I15" s="77">
        <f t="shared" si="6"/>
        <v>0</v>
      </c>
      <c r="J15" s="77">
        <f t="shared" ref="J15" si="7">(J10*0.119)</f>
        <v>0</v>
      </c>
    </row>
    <row r="16" spans="1:11" s="66" customFormat="1" x14ac:dyDescent="0.2">
      <c r="A16" s="91"/>
      <c r="B16" s="91"/>
      <c r="C16" s="87"/>
      <c r="D16" s="87"/>
      <c r="E16" s="87"/>
      <c r="F16" s="87"/>
      <c r="G16" s="87"/>
      <c r="H16" s="87"/>
      <c r="I16" s="87"/>
      <c r="J16" s="87"/>
      <c r="K16" s="64"/>
    </row>
    <row r="17" spans="1:11" ht="13.7" customHeight="1" x14ac:dyDescent="0.2">
      <c r="A17" s="87"/>
      <c r="B17" s="87"/>
      <c r="C17" s="88" t="s">
        <v>16</v>
      </c>
      <c r="D17" s="134" t="s">
        <v>77</v>
      </c>
      <c r="E17" s="134"/>
      <c r="F17" s="134"/>
      <c r="G17" s="134"/>
      <c r="H17" s="134"/>
      <c r="I17" s="134"/>
      <c r="J17" s="134"/>
    </row>
    <row r="18" spans="1:11" s="78" customFormat="1" ht="13.7" customHeight="1" x14ac:dyDescent="0.2">
      <c r="A18" s="92"/>
      <c r="B18" s="92"/>
      <c r="C18" s="8">
        <v>2020</v>
      </c>
      <c r="D18" s="130"/>
      <c r="E18" s="131"/>
      <c r="F18" s="131"/>
      <c r="G18" s="131"/>
      <c r="H18" s="131"/>
      <c r="I18" s="131"/>
      <c r="J18" s="132"/>
      <c r="K18" s="64" t="s">
        <v>31</v>
      </c>
    </row>
    <row r="19" spans="1:11" s="78" customFormat="1" ht="13.7" customHeight="1" x14ac:dyDescent="0.2">
      <c r="A19" s="92"/>
      <c r="B19" s="92"/>
      <c r="C19" s="8">
        <v>2021</v>
      </c>
      <c r="D19" s="130"/>
      <c r="E19" s="131"/>
      <c r="F19" s="131"/>
      <c r="G19" s="131"/>
      <c r="H19" s="131"/>
      <c r="I19" s="131"/>
      <c r="J19" s="132"/>
      <c r="K19" s="64" t="s">
        <v>31</v>
      </c>
    </row>
    <row r="20" spans="1:11" s="78" customFormat="1" ht="13.7" customHeight="1" x14ac:dyDescent="0.2">
      <c r="A20" s="92"/>
      <c r="B20" s="92"/>
      <c r="C20" s="8">
        <v>2022</v>
      </c>
      <c r="D20" s="130"/>
      <c r="E20" s="131"/>
      <c r="F20" s="131"/>
      <c r="G20" s="131"/>
      <c r="H20" s="131"/>
      <c r="I20" s="131"/>
      <c r="J20" s="132"/>
      <c r="K20" s="64" t="s">
        <v>31</v>
      </c>
    </row>
    <row r="21" spans="1:11" s="78" customFormat="1" ht="13.7" customHeight="1" x14ac:dyDescent="0.2">
      <c r="A21" s="92"/>
      <c r="B21" s="92"/>
      <c r="C21" s="8">
        <v>2023</v>
      </c>
      <c r="D21" s="130"/>
      <c r="E21" s="131"/>
      <c r="F21" s="131"/>
      <c r="G21" s="131"/>
      <c r="H21" s="131"/>
      <c r="I21" s="131"/>
      <c r="J21" s="132"/>
      <c r="K21" s="64" t="s">
        <v>31</v>
      </c>
    </row>
    <row r="22" spans="1:11" s="78" customFormat="1" ht="13.7" customHeight="1" x14ac:dyDescent="0.2">
      <c r="A22" s="92"/>
      <c r="B22" s="92"/>
      <c r="C22" s="8">
        <v>2024</v>
      </c>
      <c r="D22" s="130"/>
      <c r="E22" s="131"/>
      <c r="F22" s="131"/>
      <c r="G22" s="131"/>
      <c r="H22" s="131"/>
      <c r="I22" s="131"/>
      <c r="J22" s="132"/>
      <c r="K22" s="64" t="s">
        <v>31</v>
      </c>
    </row>
    <row r="23" spans="1:11" s="78" customFormat="1" ht="13.7" customHeight="1" x14ac:dyDescent="0.2">
      <c r="A23" s="92"/>
      <c r="B23" s="92"/>
      <c r="C23" s="8">
        <v>2025</v>
      </c>
      <c r="D23" s="130"/>
      <c r="E23" s="131"/>
      <c r="F23" s="131"/>
      <c r="G23" s="131"/>
      <c r="H23" s="131"/>
      <c r="I23" s="131"/>
      <c r="J23" s="132"/>
      <c r="K23" s="64" t="s">
        <v>31</v>
      </c>
    </row>
    <row r="24" spans="1:11" x14ac:dyDescent="0.2">
      <c r="A24" s="87"/>
      <c r="B24" s="87"/>
      <c r="C24" s="8">
        <v>2026</v>
      </c>
      <c r="D24" s="129"/>
      <c r="E24" s="129"/>
      <c r="F24" s="129"/>
      <c r="G24" s="129"/>
      <c r="H24" s="129"/>
      <c r="I24" s="129"/>
      <c r="J24" s="129"/>
      <c r="K24" s="64" t="s">
        <v>31</v>
      </c>
    </row>
    <row r="25" spans="1:11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44" spans="3:10" x14ac:dyDescent="0.2">
      <c r="C44" s="70" t="s">
        <v>9</v>
      </c>
      <c r="D44" s="70">
        <f t="shared" ref="D44:J44" si="8">M6</f>
        <v>0</v>
      </c>
      <c r="E44" s="70">
        <f t="shared" si="8"/>
        <v>0</v>
      </c>
      <c r="F44" s="70">
        <f t="shared" si="8"/>
        <v>0</v>
      </c>
      <c r="G44" s="70">
        <f t="shared" si="8"/>
        <v>0</v>
      </c>
      <c r="H44" s="70">
        <f t="shared" si="8"/>
        <v>0</v>
      </c>
      <c r="I44" s="70">
        <f t="shared" si="8"/>
        <v>0</v>
      </c>
      <c r="J44" s="70">
        <f t="shared" si="8"/>
        <v>0</v>
      </c>
    </row>
    <row r="45" spans="3:10" x14ac:dyDescent="0.2">
      <c r="C45" s="71" t="s">
        <v>17</v>
      </c>
      <c r="D45" s="73">
        <f t="shared" ref="D45:J45" si="9">D10/1000</f>
        <v>0</v>
      </c>
      <c r="E45" s="73">
        <f t="shared" si="9"/>
        <v>0</v>
      </c>
      <c r="F45" s="73">
        <f t="shared" si="9"/>
        <v>0</v>
      </c>
      <c r="G45" s="73">
        <f t="shared" si="9"/>
        <v>0</v>
      </c>
      <c r="H45" s="73">
        <f t="shared" si="9"/>
        <v>0</v>
      </c>
      <c r="I45" s="73">
        <f t="shared" si="9"/>
        <v>0</v>
      </c>
      <c r="J45" s="73">
        <f t="shared" si="9"/>
        <v>0</v>
      </c>
    </row>
  </sheetData>
  <sheetProtection selectLockedCells="1"/>
  <mergeCells count="11">
    <mergeCell ref="A1:J1"/>
    <mergeCell ref="G3:J3"/>
    <mergeCell ref="G4:J4"/>
    <mergeCell ref="D17:J17"/>
    <mergeCell ref="D23:J23"/>
    <mergeCell ref="D24:J24"/>
    <mergeCell ref="D18:J18"/>
    <mergeCell ref="D19:J19"/>
    <mergeCell ref="D20:J20"/>
    <mergeCell ref="D21:J21"/>
    <mergeCell ref="D22:J22"/>
  </mergeCells>
  <phoneticPr fontId="6" type="noConversion"/>
  <pageMargins left="0.26" right="0.18" top="0.51" bottom="0.16" header="0.4921259845" footer="0.16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S88"/>
  <sheetViews>
    <sheetView tabSelected="1" zoomScale="75" zoomScaleNormal="75" workbookViewId="0">
      <selection activeCell="C40" sqref="C40"/>
    </sheetView>
  </sheetViews>
  <sheetFormatPr baseColWidth="10" defaultColWidth="11.42578125" defaultRowHeight="12.75" x14ac:dyDescent="0.2"/>
  <cols>
    <col min="1" max="1" width="14.85546875" style="5" bestFit="1" customWidth="1"/>
    <col min="2" max="2" width="75.7109375" style="5" customWidth="1"/>
    <col min="3" max="3" width="20.28515625" style="5" customWidth="1"/>
    <col min="4" max="4" width="15.28515625" style="5" customWidth="1"/>
    <col min="5" max="5" width="18.42578125" style="5" bestFit="1" customWidth="1"/>
    <col min="6" max="10" width="15.28515625" style="5" customWidth="1"/>
    <col min="11" max="11" width="29.140625" style="54" customWidth="1"/>
    <col min="12" max="12" width="17.140625" style="4" customWidth="1"/>
    <col min="13" max="19" width="13.28515625" style="5" customWidth="1"/>
    <col min="20" max="16384" width="11.42578125" style="5"/>
  </cols>
  <sheetData>
    <row r="1" spans="1:12" ht="13.5" thickBot="1" x14ac:dyDescent="0.25">
      <c r="A1" s="120" t="s">
        <v>86</v>
      </c>
      <c r="B1" s="145"/>
      <c r="C1" s="145"/>
      <c r="D1" s="145"/>
      <c r="E1" s="145"/>
      <c r="F1" s="145"/>
      <c r="G1" s="145"/>
      <c r="H1" s="145"/>
      <c r="I1" s="145"/>
      <c r="J1" s="146"/>
      <c r="K1" s="54" t="s">
        <v>30</v>
      </c>
    </row>
    <row r="2" spans="1:12" x14ac:dyDescent="0.2">
      <c r="A2" s="147"/>
    </row>
    <row r="3" spans="1:12" x14ac:dyDescent="0.2">
      <c r="A3" s="148"/>
      <c r="C3" s="149" t="s">
        <v>71</v>
      </c>
      <c r="D3" s="149"/>
      <c r="E3" s="150" t="s">
        <v>78</v>
      </c>
      <c r="F3" s="150"/>
      <c r="G3" s="150"/>
      <c r="H3" s="150"/>
      <c r="I3" s="79" t="s">
        <v>34</v>
      </c>
      <c r="J3" s="7">
        <v>2</v>
      </c>
      <c r="K3" s="54" t="s">
        <v>31</v>
      </c>
    </row>
    <row r="4" spans="1:12" x14ac:dyDescent="0.2">
      <c r="A4" s="148"/>
      <c r="B4" s="80"/>
    </row>
    <row r="5" spans="1:12" x14ac:dyDescent="0.2">
      <c r="B5" s="5" t="s">
        <v>84</v>
      </c>
      <c r="C5" s="99" t="s">
        <v>83</v>
      </c>
      <c r="D5" s="8" t="s">
        <v>32</v>
      </c>
      <c r="E5" s="8" t="s">
        <v>4</v>
      </c>
      <c r="F5" s="8" t="s">
        <v>3</v>
      </c>
      <c r="G5" s="8" t="s">
        <v>8</v>
      </c>
      <c r="H5" s="8" t="s">
        <v>22</v>
      </c>
      <c r="I5" s="8" t="s">
        <v>7</v>
      </c>
      <c r="J5" s="8" t="s">
        <v>35</v>
      </c>
    </row>
    <row r="6" spans="1:12" x14ac:dyDescent="0.2">
      <c r="C6" s="8" t="s">
        <v>0</v>
      </c>
      <c r="D6" s="1"/>
      <c r="E6" s="1"/>
      <c r="F6" s="1"/>
      <c r="G6" s="56"/>
      <c r="I6" s="56"/>
      <c r="J6" s="10"/>
      <c r="K6" s="54" t="s">
        <v>31</v>
      </c>
      <c r="L6" s="5"/>
    </row>
    <row r="7" spans="1:12" x14ac:dyDescent="0.2">
      <c r="C7" s="8" t="s">
        <v>1</v>
      </c>
      <c r="D7" s="2"/>
      <c r="E7" s="2"/>
      <c r="F7" s="3"/>
      <c r="G7" s="2"/>
      <c r="H7" s="2"/>
      <c r="I7" s="2"/>
      <c r="J7" s="10"/>
      <c r="K7" s="54" t="s">
        <v>31</v>
      </c>
      <c r="L7" s="5"/>
    </row>
    <row r="8" spans="1:12" x14ac:dyDescent="0.2">
      <c r="C8" s="8" t="s">
        <v>36</v>
      </c>
      <c r="D8" s="11"/>
      <c r="E8" s="11"/>
      <c r="F8" s="12"/>
      <c r="G8" s="11"/>
      <c r="H8" s="12"/>
      <c r="I8" s="11"/>
      <c r="J8" s="10"/>
      <c r="K8" s="54" t="s">
        <v>31</v>
      </c>
      <c r="L8" s="5"/>
    </row>
    <row r="9" spans="1:12" x14ac:dyDescent="0.2">
      <c r="C9" s="8" t="s">
        <v>37</v>
      </c>
      <c r="D9" s="11"/>
      <c r="E9" s="11"/>
      <c r="F9" s="12"/>
      <c r="G9" s="11"/>
      <c r="H9" s="12"/>
      <c r="I9" s="11"/>
      <c r="J9" s="10"/>
      <c r="K9" s="54" t="s">
        <v>31</v>
      </c>
      <c r="L9" s="5"/>
    </row>
    <row r="10" spans="1:12" x14ac:dyDescent="0.2">
      <c r="C10" s="8" t="s">
        <v>2</v>
      </c>
      <c r="D10" s="3"/>
      <c r="E10" s="3"/>
      <c r="F10" s="3"/>
      <c r="G10" s="3"/>
      <c r="H10" s="3"/>
      <c r="I10" s="3"/>
      <c r="J10" s="10"/>
      <c r="K10" s="54" t="s">
        <v>31</v>
      </c>
      <c r="L10" s="5"/>
    </row>
    <row r="12" spans="1:12" s="79" customFormat="1" x14ac:dyDescent="0.2">
      <c r="C12" s="82" t="s">
        <v>6</v>
      </c>
      <c r="D12" s="100">
        <v>2020</v>
      </c>
      <c r="E12" s="100">
        <v>2021</v>
      </c>
      <c r="F12" s="100">
        <v>2022</v>
      </c>
      <c r="G12" s="100">
        <v>2023</v>
      </c>
      <c r="H12" s="100">
        <v>2024</v>
      </c>
      <c r="I12" s="100">
        <v>2025</v>
      </c>
      <c r="J12" s="100">
        <v>2026</v>
      </c>
      <c r="K12" s="54"/>
    </row>
    <row r="13" spans="1:12" x14ac:dyDescent="0.2">
      <c r="C13" s="13" t="s">
        <v>19</v>
      </c>
      <c r="D13" s="14"/>
      <c r="E13" s="14"/>
      <c r="F13" s="14"/>
      <c r="G13" s="14"/>
      <c r="H13" s="14"/>
      <c r="I13" s="14"/>
      <c r="J13" s="14"/>
      <c r="K13" s="54" t="s">
        <v>31</v>
      </c>
    </row>
    <row r="14" spans="1:12" x14ac:dyDescent="0.2">
      <c r="C14" s="13" t="s">
        <v>20</v>
      </c>
      <c r="D14" s="14"/>
      <c r="E14" s="14"/>
      <c r="F14" s="14"/>
      <c r="G14" s="14"/>
      <c r="H14" s="14"/>
      <c r="I14" s="14"/>
      <c r="J14" s="14"/>
      <c r="K14" s="54" t="s">
        <v>31</v>
      </c>
    </row>
    <row r="15" spans="1:12" x14ac:dyDescent="0.2">
      <c r="C15" s="13" t="s">
        <v>38</v>
      </c>
      <c r="D15" s="14"/>
      <c r="E15" s="14"/>
      <c r="F15" s="14"/>
      <c r="G15" s="14"/>
      <c r="H15" s="14"/>
      <c r="I15" s="14"/>
      <c r="J15" s="14"/>
      <c r="K15" s="54" t="s">
        <v>31</v>
      </c>
    </row>
    <row r="16" spans="1:12" x14ac:dyDescent="0.2">
      <c r="C16" s="13" t="s">
        <v>39</v>
      </c>
      <c r="D16" s="14"/>
      <c r="E16" s="14"/>
      <c r="F16" s="14"/>
      <c r="G16" s="14"/>
      <c r="H16" s="14"/>
      <c r="I16" s="14"/>
      <c r="J16" s="14"/>
      <c r="K16" s="54" t="s">
        <v>31</v>
      </c>
    </row>
    <row r="17" spans="3:11" x14ac:dyDescent="0.2">
      <c r="C17" s="13" t="s">
        <v>21</v>
      </c>
      <c r="D17" s="14"/>
      <c r="E17" s="14"/>
      <c r="F17" s="14"/>
      <c r="G17" s="14"/>
      <c r="H17" s="14"/>
      <c r="I17" s="14"/>
      <c r="J17" s="14"/>
      <c r="K17" s="54" t="s">
        <v>31</v>
      </c>
    </row>
    <row r="18" spans="3:11" x14ac:dyDescent="0.2">
      <c r="C18" s="52" t="s">
        <v>5</v>
      </c>
      <c r="D18" s="15">
        <f t="shared" ref="D18:J18" si="0">(D13+D14+D17+D15+D16)</f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</row>
    <row r="19" spans="3:11" x14ac:dyDescent="0.2">
      <c r="D19" s="16"/>
      <c r="E19" s="16"/>
      <c r="F19" s="16"/>
      <c r="G19" s="16"/>
      <c r="H19" s="16"/>
      <c r="I19" s="16"/>
      <c r="J19" s="16"/>
    </row>
    <row r="20" spans="3:11" s="79" customFormat="1" x14ac:dyDescent="0.2">
      <c r="C20" s="83" t="s">
        <v>9</v>
      </c>
      <c r="D20" s="84">
        <f t="shared" ref="D20:J20" si="1">D12</f>
        <v>2020</v>
      </c>
      <c r="E20" s="84">
        <f t="shared" si="1"/>
        <v>2021</v>
      </c>
      <c r="F20" s="84">
        <f t="shared" si="1"/>
        <v>2022</v>
      </c>
      <c r="G20" s="84">
        <f t="shared" si="1"/>
        <v>2023</v>
      </c>
      <c r="H20" s="84">
        <f t="shared" si="1"/>
        <v>2024</v>
      </c>
      <c r="I20" s="84">
        <f t="shared" si="1"/>
        <v>2025</v>
      </c>
      <c r="J20" s="84">
        <f t="shared" si="1"/>
        <v>2026</v>
      </c>
      <c r="K20" s="54"/>
    </row>
    <row r="21" spans="3:11" x14ac:dyDescent="0.2">
      <c r="C21" s="18" t="s">
        <v>12</v>
      </c>
      <c r="D21" s="19"/>
      <c r="E21" s="19"/>
      <c r="F21" s="19"/>
      <c r="G21" s="19"/>
      <c r="H21" s="19"/>
      <c r="I21" s="19"/>
      <c r="J21" s="19"/>
      <c r="K21" s="54" t="s">
        <v>31</v>
      </c>
    </row>
    <row r="22" spans="3:11" x14ac:dyDescent="0.2">
      <c r="C22" s="18" t="s">
        <v>13</v>
      </c>
      <c r="D22" s="19"/>
      <c r="E22" s="19"/>
      <c r="F22" s="19"/>
      <c r="G22" s="19"/>
      <c r="H22" s="19"/>
      <c r="I22" s="19"/>
      <c r="J22" s="19"/>
      <c r="K22" s="54" t="s">
        <v>31</v>
      </c>
    </row>
    <row r="23" spans="3:11" x14ac:dyDescent="0.2">
      <c r="C23" s="18" t="s">
        <v>40</v>
      </c>
      <c r="D23" s="19"/>
      <c r="E23" s="19"/>
      <c r="F23" s="19"/>
      <c r="G23" s="19"/>
      <c r="H23" s="19"/>
      <c r="I23" s="19"/>
      <c r="J23" s="19"/>
      <c r="K23" s="54" t="s">
        <v>31</v>
      </c>
    </row>
    <row r="24" spans="3:11" x14ac:dyDescent="0.2">
      <c r="C24" s="18" t="s">
        <v>42</v>
      </c>
      <c r="D24" s="19"/>
      <c r="E24" s="19"/>
      <c r="F24" s="19"/>
      <c r="G24" s="19"/>
      <c r="H24" s="19"/>
      <c r="I24" s="19"/>
      <c r="J24" s="19"/>
      <c r="K24" s="54" t="s">
        <v>31</v>
      </c>
    </row>
    <row r="25" spans="3:11" x14ac:dyDescent="0.2">
      <c r="C25" s="18" t="s">
        <v>14</v>
      </c>
      <c r="D25" s="19"/>
      <c r="E25" s="19"/>
      <c r="F25" s="19"/>
      <c r="G25" s="19"/>
      <c r="H25" s="19"/>
      <c r="I25" s="19"/>
      <c r="J25" s="19"/>
      <c r="K25" s="54" t="s">
        <v>31</v>
      </c>
    </row>
    <row r="27" spans="3:11" x14ac:dyDescent="0.2">
      <c r="C27" s="85" t="s">
        <v>10</v>
      </c>
      <c r="D27" s="85">
        <f t="shared" ref="D27:J27" si="2">D12</f>
        <v>2020</v>
      </c>
      <c r="E27" s="85">
        <f t="shared" si="2"/>
        <v>2021</v>
      </c>
      <c r="F27" s="85">
        <f t="shared" si="2"/>
        <v>2022</v>
      </c>
      <c r="G27" s="85">
        <f t="shared" si="2"/>
        <v>2023</v>
      </c>
      <c r="H27" s="85">
        <f t="shared" si="2"/>
        <v>2024</v>
      </c>
      <c r="I27" s="85">
        <f t="shared" si="2"/>
        <v>2025</v>
      </c>
      <c r="J27" s="85">
        <f t="shared" si="2"/>
        <v>2026</v>
      </c>
    </row>
    <row r="28" spans="3:11" x14ac:dyDescent="0.2">
      <c r="C28" s="22" t="s">
        <v>45</v>
      </c>
      <c r="D28" s="23"/>
      <c r="E28" s="23"/>
      <c r="F28" s="23"/>
      <c r="G28" s="23"/>
      <c r="H28" s="23"/>
      <c r="I28" s="23"/>
      <c r="J28" s="23"/>
      <c r="K28" s="54" t="s">
        <v>31</v>
      </c>
    </row>
    <row r="29" spans="3:11" s="79" customFormat="1" x14ac:dyDescent="0.2">
      <c r="C29" s="24" t="s">
        <v>28</v>
      </c>
      <c r="D29" s="25" t="e">
        <f t="shared" ref="D29:G30" si="3">D13/D21*100</f>
        <v>#DIV/0!</v>
      </c>
      <c r="E29" s="25" t="e">
        <f t="shared" si="3"/>
        <v>#DIV/0!</v>
      </c>
      <c r="F29" s="25" t="e">
        <f t="shared" si="3"/>
        <v>#DIV/0!</v>
      </c>
      <c r="G29" s="25" t="e">
        <f t="shared" si="3"/>
        <v>#DIV/0!</v>
      </c>
      <c r="H29" s="25" t="e">
        <f t="shared" ref="H29:J29" si="4">H13/H21*100</f>
        <v>#DIV/0!</v>
      </c>
      <c r="I29" s="25" t="e">
        <f t="shared" si="4"/>
        <v>#DIV/0!</v>
      </c>
      <c r="J29" s="25" t="e">
        <f t="shared" si="4"/>
        <v>#DIV/0!</v>
      </c>
      <c r="K29" s="54"/>
    </row>
    <row r="30" spans="3:11" s="79" customFormat="1" x14ac:dyDescent="0.2">
      <c r="C30" s="22" t="s">
        <v>29</v>
      </c>
      <c r="D30" s="27" t="e">
        <f t="shared" si="3"/>
        <v>#DIV/0!</v>
      </c>
      <c r="E30" s="27" t="e">
        <f t="shared" si="3"/>
        <v>#DIV/0!</v>
      </c>
      <c r="F30" s="27" t="e">
        <f t="shared" si="3"/>
        <v>#DIV/0!</v>
      </c>
      <c r="G30" s="27" t="e">
        <f t="shared" si="3"/>
        <v>#DIV/0!</v>
      </c>
      <c r="H30" s="27" t="e">
        <f t="shared" ref="H30:J30" si="5">H14/H22*100</f>
        <v>#DIV/0!</v>
      </c>
      <c r="I30" s="27" t="e">
        <f t="shared" si="5"/>
        <v>#DIV/0!</v>
      </c>
      <c r="J30" s="27" t="e">
        <f t="shared" si="5"/>
        <v>#DIV/0!</v>
      </c>
      <c r="K30" s="54"/>
    </row>
    <row r="31" spans="3:11" ht="14.25" customHeight="1" x14ac:dyDescent="0.2">
      <c r="C31" s="29" t="s">
        <v>47</v>
      </c>
      <c r="D31" s="25" t="e">
        <f t="shared" ref="D31:J31" si="6">(D15/D75*100)</f>
        <v>#DIV/0!</v>
      </c>
      <c r="E31" s="25" t="e">
        <f t="shared" si="6"/>
        <v>#DIV/0!</v>
      </c>
      <c r="F31" s="25" t="e">
        <f t="shared" si="6"/>
        <v>#DIV/0!</v>
      </c>
      <c r="G31" s="25" t="e">
        <f t="shared" si="6"/>
        <v>#DIV/0!</v>
      </c>
      <c r="H31" s="25" t="e">
        <f t="shared" si="6"/>
        <v>#DIV/0!</v>
      </c>
      <c r="I31" s="25" t="e">
        <f t="shared" si="6"/>
        <v>#DIV/0!</v>
      </c>
      <c r="J31" s="25" t="e">
        <f t="shared" si="6"/>
        <v>#DIV/0!</v>
      </c>
    </row>
    <row r="32" spans="3:11" ht="15.75" customHeight="1" x14ac:dyDescent="0.2">
      <c r="C32" s="22" t="s">
        <v>48</v>
      </c>
      <c r="D32" s="27" t="e">
        <f t="shared" ref="D32:G32" si="7">(D16/D24*100)</f>
        <v>#DIV/0!</v>
      </c>
      <c r="E32" s="27" t="e">
        <f t="shared" si="7"/>
        <v>#DIV/0!</v>
      </c>
      <c r="F32" s="27" t="e">
        <f t="shared" si="7"/>
        <v>#DIV/0!</v>
      </c>
      <c r="G32" s="27" t="e">
        <f t="shared" si="7"/>
        <v>#DIV/0!</v>
      </c>
      <c r="H32" s="27" t="e">
        <f t="shared" ref="H32:J32" si="8">(H16/H24*100)</f>
        <v>#DIV/0!</v>
      </c>
      <c r="I32" s="27" t="e">
        <f t="shared" si="8"/>
        <v>#DIV/0!</v>
      </c>
      <c r="J32" s="27" t="e">
        <f t="shared" si="8"/>
        <v>#DIV/0!</v>
      </c>
    </row>
    <row r="33" spans="3:19" ht="15.75" customHeight="1" x14ac:dyDescent="0.2">
      <c r="C33" s="29" t="s">
        <v>23</v>
      </c>
      <c r="D33" s="25" t="e">
        <f t="shared" ref="D33:G33" si="9">D17/D25</f>
        <v>#DIV/0!</v>
      </c>
      <c r="E33" s="25" t="e">
        <f t="shared" si="9"/>
        <v>#DIV/0!</v>
      </c>
      <c r="F33" s="25" t="e">
        <f t="shared" si="9"/>
        <v>#DIV/0!</v>
      </c>
      <c r="G33" s="25" t="e">
        <f t="shared" si="9"/>
        <v>#DIV/0!</v>
      </c>
      <c r="H33" s="25" t="e">
        <f t="shared" ref="H33:J33" si="10">H17/H25</f>
        <v>#DIV/0!</v>
      </c>
      <c r="I33" s="25" t="e">
        <f t="shared" si="10"/>
        <v>#DIV/0!</v>
      </c>
      <c r="J33" s="25" t="e">
        <f t="shared" si="10"/>
        <v>#DIV/0!</v>
      </c>
    </row>
    <row r="34" spans="3:19" ht="15" customHeight="1" x14ac:dyDescent="0.2">
      <c r="C34" s="32" t="s">
        <v>72</v>
      </c>
      <c r="D34" s="53" t="e">
        <f t="shared" ref="D34:J34" si="11">((D21/1.11)+(D22*2.58)+D75+D24)/D28</f>
        <v>#DIV/0!</v>
      </c>
      <c r="E34" s="53" t="e">
        <f t="shared" si="11"/>
        <v>#DIV/0!</v>
      </c>
      <c r="F34" s="53" t="e">
        <f t="shared" si="11"/>
        <v>#DIV/0!</v>
      </c>
      <c r="G34" s="53" t="e">
        <f t="shared" si="11"/>
        <v>#DIV/0!</v>
      </c>
      <c r="H34" s="53" t="e">
        <f t="shared" si="11"/>
        <v>#DIV/0!</v>
      </c>
      <c r="I34" s="53" t="e">
        <f t="shared" si="11"/>
        <v>#DIV/0!</v>
      </c>
      <c r="J34" s="53" t="e">
        <f t="shared" si="11"/>
        <v>#DIV/0!</v>
      </c>
    </row>
    <row r="35" spans="3:19" ht="15" customHeight="1" x14ac:dyDescent="0.2">
      <c r="C35" s="93" t="s">
        <v>80</v>
      </c>
      <c r="D35" s="94" t="e">
        <f>IF(J3=1,IF(D34&lt;=50,"A",IF(D34&lt;=110,"B",IF(D34&lt;=210,"C",IF(D34&lt;=350,"D",IF(D34&lt;=540,"E",IF(D34&lt;=750,"F",IF(D34&gt;750,"G"))))))),IF(J3=2,IF(D34&lt;=30,"A",IF(D34&lt;=90,"B",IF(D34&lt;=170,"C",IF(D34&lt;=270,"D",IF(D34&lt;=380,"E",IF(D34&lt;=510,"F",IF(D34&gt;510,"G"))))))),IF(J3=3,IF(D34&lt;=100,"A",IF(D34&lt;=210,"B",IF(D34&lt;=370,"C",IF(D34&lt;=580,"D",IF(D34&lt;=830,"E",IF(D34&lt;=1130,"F",IF(D34&gt;1130,"G"))))))),IF(J3=4,IF(D34&lt;=50,"A",IF(D34&lt;=90,"B",IF(D34&lt;=150,"C",IF(D34&lt;=230,"D",IF(D34&lt;=330,"E",IF(D34&lt;=450,"F",IF(D34&gt;450,"G")))))))))))</f>
        <v>#DIV/0!</v>
      </c>
      <c r="E35" s="94" t="e">
        <f>IF(J3=1,IF(E34&lt;=50,"A",IF(E34&lt;=110,"B",IF(E34&lt;=210,"C",IF(E34&lt;=350,"D",IF(E34&lt;=540,"E",IF(E34&lt;=750,"F",IF(E34&gt;750,"G"))))))),IF(J3=2,IF(E34&lt;=30,"A",IF(E34&lt;=90,"B",IF(E34&lt;=170,"C",IF(E34&lt;=270,"D",IF(E34&lt;=380,"E",IF(E34&lt;=510,"F",IF(E34&gt;510,"G"))))))),IF(J3=3,IF(E34&lt;=100,"A",IF(E34&lt;=210,"B",IF(E34&lt;=370,"C",IF(E34&lt;=580,"D",IF(E34&lt;=830,"E",IF(E34&lt;=1130,"F",IF(E34&gt;1130,"G"))))))),IF(J3=4,IF(E34&lt;=50,"A",IF(E34&lt;=90,"B",IF(E34&lt;=150,"C",IF(E34&lt;=230,"D",IF(E34&lt;=330,"E",IF(E34&lt;=450,"F",IF(E34&gt;450,"G")))))))))))</f>
        <v>#DIV/0!</v>
      </c>
      <c r="F35" s="94" t="e">
        <f>IF(J3=1,IF(F34&lt;=50,"A",IF(F34&lt;=110,"B",IF(F34&lt;=210,"C",IF(F34&lt;=350,"D",IF(F34&lt;=540,"E",IF(F34&lt;=750,"F",IF(F34&gt;750,"G"))))))),IF(J3=2,IF(F34&lt;=30,"A",IF(F34&lt;=90,"B",IF(F34&lt;=170,"C",IF(F34&lt;=270,"D",IF(F34&lt;=380,"E",IF(F34&lt;=510,"F",IF(F34&gt;510,"G"))))))),IF(J3=3,IF(F34&lt;=100,"A",IF(F34&lt;=210,"B",IF(F34&lt;=370,"C",IF(F34&lt;=580,"D",IF(F34&lt;=830,"E",IF(F34&lt;=1130,"F",IF(F34&gt;1130,"G"))))))),IF(J3=4,IF(F34&lt;=50,"A",IF(F34&lt;=90,"B",IF(F34&lt;=150,"C",IF(F34&lt;=230,"D",IF(F34&lt;=330,"E",IF(F34&lt;=450,"F",IF(F34&gt;450,"G")))))))))))</f>
        <v>#DIV/0!</v>
      </c>
      <c r="G35" s="94" t="e">
        <f>IF(J3=1,IF(G34&lt;=50,"A",IF(G34&lt;=110,"B",IF(G34&lt;=210,"C",IF(G34&lt;=350,"D",IF(G34&lt;=540,"E",IF(G34&lt;=750,"F",IF(G34&gt;750,"G"))))))),IF(J3=2,IF(G34&lt;=30,"A",IF(G34&lt;=90,"B",IF(G34&lt;=170,"C",IF(G34&lt;=270,"D",IF(G34&lt;=380,"E",IF(G34&lt;=510,"F",IF(G34&gt;510,"G"))))))),IF(J3=3,IF(G34&lt;=100,"A",IF(G34&lt;=210,"B",IF(G34&lt;=370,"C",IF(G34&lt;=580,"D",IF(G34&lt;=830,"E",IF(G34&lt;=1130,"F",IF(G34&gt;1130,"G"))))))),IF(J3=4,IF(G34&lt;=50,"A",IF(G34&lt;=90,"B",IF(G34&lt;=150,"C",IF(G34&lt;=230,"D",IF(G34&lt;=330,"E",IF(G34&lt;=450,"F",IF(G34&gt;450,"G")))))))))))</f>
        <v>#DIV/0!</v>
      </c>
      <c r="H35" s="94" t="e">
        <f>IF($J$3=1,IF(H34&lt;=50,"A",IF(H34&lt;=110,"B",IF(H34&lt;=210,"C",IF(H34&lt;=350,"D",IF(H34&lt;=540,"E",IF(H34&lt;=750,"F",IF(H34&gt;750,"G"))))))),IF($J$3=2,IF(H34&lt;=30,"A",IF(H34&lt;=90,"B",IF(H34&lt;=170,"C",IF(H34&lt;=270,"D",IF(H34&lt;=380,"E",IF(H34&lt;=510,"F",IF(H34&gt;510,"G"))))))),IF($J$3=3,IF(H34&lt;=100,"A",IF(H34&lt;=210,"B",IF(H34&lt;=370,"C",IF(H34&lt;=580,"D",IF(H34&lt;=830,"E",IF(H34&lt;=1130,"F",IF(H34&gt;1130,"G"))))))),IF($J$3=4,IF(H34&lt;=50,"A",IF(H34&lt;=90,"B",IF(H34&lt;=150,"C",IF(H34&lt;=230,"D",IF(H34&lt;=330,"E",IF(H34&lt;=450,"F",IF(H34&gt;450,"G")))))))))))</f>
        <v>#DIV/0!</v>
      </c>
      <c r="I35" s="94" t="e">
        <f t="shared" ref="I35:J35" si="12">IF($J$3=1,IF(I34&lt;=50,"A",IF(I34&lt;=110,"B",IF(I34&lt;=210,"C",IF(I34&lt;=350,"D",IF(I34&lt;=540,"E",IF(I34&lt;=750,"F",IF(I34&gt;750,"G"))))))),IF($J$3=2,IF(I34&lt;=30,"A",IF(I34&lt;=90,"B",IF(I34&lt;=170,"C",IF(I34&lt;=270,"D",IF(I34&lt;=380,"E",IF(I34&lt;=510,"F",IF(I34&gt;510,"G"))))))),IF($J$3=3,IF(I34&lt;=100,"A",IF(I34&lt;=210,"B",IF(I34&lt;=370,"C",IF(I34&lt;=580,"D",IF(I34&lt;=830,"E",IF(I34&lt;=1130,"F",IF(I34&gt;1130,"G"))))))),IF($J$3=4,IF(I34&lt;=50,"A",IF(I34&lt;=90,"B",IF(I34&lt;=150,"C",IF(I34&lt;=230,"D",IF(I34&lt;=330,"E",IF(I34&lt;=450,"F",IF(I34&gt;450,"G")))))))))))</f>
        <v>#DIV/0!</v>
      </c>
      <c r="J35" s="94" t="e">
        <f t="shared" si="12"/>
        <v>#DIV/0!</v>
      </c>
    </row>
    <row r="36" spans="3:19" x14ac:dyDescent="0.2">
      <c r="C36" s="29" t="s">
        <v>15</v>
      </c>
      <c r="D36" s="30" t="e">
        <f t="shared" ref="D36:J36" si="13">D88/D28</f>
        <v>#DIV/0!</v>
      </c>
      <c r="E36" s="30" t="e">
        <f t="shared" si="13"/>
        <v>#DIV/0!</v>
      </c>
      <c r="F36" s="30" t="e">
        <f t="shared" si="13"/>
        <v>#DIV/0!</v>
      </c>
      <c r="G36" s="30" t="e">
        <f t="shared" si="13"/>
        <v>#DIV/0!</v>
      </c>
      <c r="H36" s="30" t="e">
        <f t="shared" si="13"/>
        <v>#DIV/0!</v>
      </c>
      <c r="I36" s="30" t="e">
        <f t="shared" si="13"/>
        <v>#DIV/0!</v>
      </c>
      <c r="J36" s="30" t="e">
        <f t="shared" si="13"/>
        <v>#DIV/0!</v>
      </c>
    </row>
    <row r="37" spans="3:19" x14ac:dyDescent="0.2">
      <c r="C37" s="95" t="s">
        <v>81</v>
      </c>
      <c r="D37" s="96" t="e">
        <f>IF(J3=1,IF(D36&lt;=5,"A",IF(D36&lt;=15,"B",IF(D36&lt;=30,"C",IF(D36&lt;=60,"D",IF(D36&lt;=100,"E",IF(D36&lt;=145,"F",IF(D36&gt;145,"G"))))))),IF(J3=2,IF(D36&lt;=3,"A",IF(D36&lt;=10,"B",IF(D36&lt;=25,"C",IF(D36&lt;=45,"D",IF(D36&lt;=70,"E",IF(D36&lt;=95,"F",IF(D36&gt;95,"G"))))))),IF(J3=3,IF(D36&lt;=12,"A",IF(D36&lt;=30,"B",IF(D36&lt;=65,"C",IF(D36&lt;=110,"D",IF(D36&lt;=160,"E",IF(D36&lt;=220,"F",IF(D36&gt;220,"G"))))))),IF(J3=4,IF(D36&lt;=5,"A",IF(D36&lt;=10,"B",IF(D36&lt;=20,"C",IF(D36&lt;=35,"D",IF(D36&lt;=55,"E",IF(D36&lt;=80,"F",IF(D36&gt;80,"G")))))))))))</f>
        <v>#DIV/0!</v>
      </c>
      <c r="E37" s="96" t="e">
        <f>IF(J3=1,IF(E36&lt;=5,"A",IF(E36&lt;=15,"B",IF(E36&lt;=30,"C",IF(E36&lt;=60,"D",IF(E36&lt;=100,"E",IF(E36&lt;=145,"F",IF(E36&gt;145,"G"))))))),IF(J3=2,IF(E36&lt;=3,"A",IF(E36&lt;=10,"B",IF(E36&lt;=25,"C",IF(E36&lt;=45,"D",IF(E36&lt;=70,"E",IF(E36&lt;=95,"F",IF(E36&gt;95,"G"))))))),IF(J3=3,IF(E36&lt;=12,"A",IF(E36&lt;=30,"B",IF(E36&lt;=65,"C",IF(E36&lt;=110,"D",IF(E36&lt;=160,"E",IF(E36&lt;=220,"F",IF(E36&gt;220,"G"))))))),IF(J3=4,IF(E36&lt;=5,"A",IF(E36&lt;=10,"B",IF(E36&lt;=20,"C",IF(E36&lt;=35,"D",IF(E36&lt;=55,"E",IF(E36&lt;=80,"F",IF(E36&gt;80,"G")))))))))))</f>
        <v>#DIV/0!</v>
      </c>
      <c r="F37" s="96" t="e">
        <f>IF(J3=1,IF(F36&lt;=5,"A",IF(F36&lt;=15,"B",IF(F36&lt;=30,"C",IF(F36&lt;=60,"D",IF(F36&lt;=100,"E",IF(F36&lt;=145,"F",IF(F36&gt;145,"G"))))))),IF(J3=2,IF(F36&lt;=3,"A",IF(F36&lt;=10,"B",IF(F36&lt;=25,"C",IF(F36&lt;=45,"D",IF(F36&lt;=70,"E",IF(F36&lt;=95,"F",IF(F36&gt;95,"G"))))))),IF(J3=3,IF(F36&lt;=12,"A",IF(F36&lt;=30,"B",IF(F36&lt;=65,"C",IF(F36&lt;=110,"D",IF(F36&lt;=160,"E",IF(F36&lt;=220,"F",IF(F36&gt;220,"G"))))))),IF(J3=4,IF(F36&lt;=5,"A",IF(F36&lt;=10,"B",IF(F36&lt;=20,"C",IF(F36&lt;=35,"D",IF(F36&lt;=55,"E",IF(F36&lt;=80,"F",IF(F36&gt;80,"G")))))))))))</f>
        <v>#DIV/0!</v>
      </c>
      <c r="G37" s="96" t="e">
        <f>IF(J3=1,IF(G36&lt;=5,"A",IF(G36&lt;=15,"B",IF(G36&lt;=30,"C",IF(G36&lt;=60,"D",IF(G36&lt;=100,"E",IF(G36&lt;=145,"F",IF(G36&gt;145,"G"))))))),IF(J3=2,IF(G36&lt;=3,"A",IF(G36&lt;=10,"B",IF(G36&lt;=25,"C",IF(G36&lt;=45,"D",IF(G36&lt;=70,"E",IF(G36&lt;=95,"F",IF(G36&gt;95,"G"))))))),IF(J3=3,IF(G36&lt;=12,"A",IF(G36&lt;=30,"B",IF(G36&lt;=65,"C",IF(G36&lt;=110,"D",IF(G36&lt;=160,"E",IF(G36&lt;=220,"F",IF(G36&gt;220,"G"))))))),IF(J3=4,IF(G36&lt;=5,"A",IF(G36&lt;=10,"B",IF(G36&lt;=20,"C",IF(G36&lt;=35,"D",IF(G36&lt;=55,"E",IF(G36&lt;=80,"F",IF(G36&gt;80,"G")))))))))))</f>
        <v>#DIV/0!</v>
      </c>
      <c r="H37" s="96" t="e">
        <f>IF($J$3=1,IF(H36&lt;=5,"A",IF(H36&lt;=15,"B",IF(H36&lt;=30,"C",IF(H36&lt;=60,"D",IF(H36&lt;=100,"E",IF(H36&lt;=145,"F",IF(H36&gt;145,"G"))))))),IF($J$3=2,IF(H36&lt;=3,"A",IF(H36&lt;=10,"B",IF(H36&lt;=25,"C",IF(H36&lt;=45,"D",IF(H36&lt;=70,"E",IF(H36&lt;=95,"F",IF(H36&gt;95,"G"))))))),IF($J$3=3,IF(H36&lt;=12,"A",IF(H36&lt;=30,"B",IF(H36&lt;=65,"C",IF(H36&lt;=110,"D",IF(H36&lt;=160,"E",IF(H36&lt;=220,"F",IF(H36&gt;220,"G"))))))),IF($J$3=4,IF(H36&lt;=5,"A",IF(H36&lt;=10,"B",IF(H36&lt;=20,"C",IF(H36&lt;=35,"D",IF(H36&lt;=55,"E",IF(H36&lt;=80,"F",IF(H36&gt;80,"G")))))))))))</f>
        <v>#DIV/0!</v>
      </c>
      <c r="I37" s="96" t="e">
        <f t="shared" ref="I37:J37" si="14">IF($J$3=1,IF(I36&lt;=5,"A",IF(I36&lt;=15,"B",IF(I36&lt;=30,"C",IF(I36&lt;=60,"D",IF(I36&lt;=100,"E",IF(I36&lt;=145,"F",IF(I36&gt;145,"G"))))))),IF($J$3=2,IF(I36&lt;=3,"A",IF(I36&lt;=10,"B",IF(I36&lt;=25,"C",IF(I36&lt;=45,"D",IF(I36&lt;=70,"E",IF(I36&lt;=95,"F",IF(I36&gt;95,"G"))))))),IF($J$3=3,IF(I36&lt;=12,"A",IF(I36&lt;=30,"B",IF(I36&lt;=65,"C",IF(I36&lt;=110,"D",IF(I36&lt;=160,"E",IF(I36&lt;=220,"F",IF(I36&gt;220,"G"))))))),IF($J$3=4,IF(I36&lt;=5,"A",IF(I36&lt;=10,"B",IF(I36&lt;=20,"C",IF(I36&lt;=35,"D",IF(I36&lt;=55,"E",IF(I36&lt;=80,"F",IF(I36&gt;80,"G")))))))))))</f>
        <v>#DIV/0!</v>
      </c>
      <c r="J37" s="96" t="e">
        <f t="shared" si="14"/>
        <v>#DIV/0!</v>
      </c>
    </row>
    <row r="39" spans="3:19" x14ac:dyDescent="0.2">
      <c r="C39" s="81" t="s">
        <v>16</v>
      </c>
      <c r="D39" s="142" t="s">
        <v>27</v>
      </c>
      <c r="E39" s="143"/>
      <c r="F39" s="143"/>
      <c r="G39" s="143"/>
      <c r="H39" s="143"/>
      <c r="I39" s="143"/>
      <c r="J39" s="144"/>
    </row>
    <row r="40" spans="3:19" x14ac:dyDescent="0.2">
      <c r="C40" s="8">
        <v>2020</v>
      </c>
      <c r="D40" s="105"/>
      <c r="E40" s="106"/>
      <c r="F40" s="106"/>
      <c r="G40" s="106"/>
      <c r="H40" s="106"/>
      <c r="I40" s="106"/>
      <c r="J40" s="107"/>
      <c r="K40" s="54" t="s">
        <v>31</v>
      </c>
    </row>
    <row r="41" spans="3:19" x14ac:dyDescent="0.2">
      <c r="C41" s="8">
        <v>2021</v>
      </c>
      <c r="D41" s="105"/>
      <c r="E41" s="106"/>
      <c r="F41" s="106"/>
      <c r="G41" s="106"/>
      <c r="H41" s="106"/>
      <c r="I41" s="106"/>
      <c r="J41" s="107"/>
      <c r="K41" s="54" t="s">
        <v>31</v>
      </c>
    </row>
    <row r="42" spans="3:19" x14ac:dyDescent="0.2">
      <c r="C42" s="8">
        <v>2022</v>
      </c>
      <c r="D42" s="102"/>
      <c r="E42" s="103"/>
      <c r="F42" s="103"/>
      <c r="G42" s="103"/>
      <c r="H42" s="103"/>
      <c r="I42" s="103"/>
      <c r="J42" s="104"/>
      <c r="K42" s="54" t="s">
        <v>31</v>
      </c>
    </row>
    <row r="43" spans="3:19" x14ac:dyDescent="0.2">
      <c r="C43" s="8">
        <v>2023</v>
      </c>
      <c r="D43" s="102"/>
      <c r="E43" s="103"/>
      <c r="F43" s="103"/>
      <c r="G43" s="103"/>
      <c r="H43" s="103"/>
      <c r="I43" s="103"/>
      <c r="J43" s="104"/>
      <c r="K43" s="54" t="s">
        <v>31</v>
      </c>
    </row>
    <row r="44" spans="3:19" x14ac:dyDescent="0.2">
      <c r="C44" s="8">
        <v>2024</v>
      </c>
      <c r="D44" s="102"/>
      <c r="E44" s="103"/>
      <c r="F44" s="103"/>
      <c r="G44" s="103"/>
      <c r="H44" s="103"/>
      <c r="I44" s="103"/>
      <c r="J44" s="104"/>
      <c r="K44" s="54" t="s">
        <v>31</v>
      </c>
    </row>
    <row r="45" spans="3:19" x14ac:dyDescent="0.2">
      <c r="C45" s="8">
        <v>2025</v>
      </c>
      <c r="D45" s="141"/>
      <c r="E45" s="141"/>
      <c r="F45" s="141"/>
      <c r="G45" s="141"/>
      <c r="H45" s="141"/>
      <c r="I45" s="141"/>
      <c r="J45" s="141"/>
      <c r="K45" s="54" t="s">
        <v>31</v>
      </c>
    </row>
    <row r="46" spans="3:19" x14ac:dyDescent="0.2">
      <c r="C46" s="8">
        <v>2026</v>
      </c>
      <c r="D46" s="102"/>
      <c r="E46" s="103"/>
      <c r="F46" s="103"/>
      <c r="G46" s="103"/>
      <c r="H46" s="103"/>
      <c r="I46" s="103"/>
      <c r="J46" s="104"/>
      <c r="K46" s="54" t="s">
        <v>31</v>
      </c>
    </row>
    <row r="47" spans="3:19" s="34" customFormat="1" x14ac:dyDescent="0.2">
      <c r="C47" s="5"/>
      <c r="D47" s="5"/>
      <c r="E47" s="5"/>
      <c r="F47" s="5"/>
      <c r="G47" s="5"/>
      <c r="H47" s="5"/>
      <c r="I47" s="5"/>
      <c r="J47" s="5"/>
      <c r="K47" s="55"/>
      <c r="L47" s="4"/>
      <c r="M47" s="5"/>
      <c r="N47" s="5"/>
      <c r="O47" s="5"/>
      <c r="P47" s="5"/>
      <c r="Q47" s="5"/>
      <c r="R47" s="5"/>
      <c r="S47" s="5"/>
    </row>
    <row r="49" spans="3:19" x14ac:dyDescent="0.2">
      <c r="L49" s="34"/>
      <c r="M49" s="34"/>
      <c r="N49" s="34"/>
      <c r="O49" s="34"/>
      <c r="P49" s="34"/>
      <c r="Q49" s="34"/>
      <c r="R49" s="34"/>
      <c r="S49" s="34"/>
    </row>
    <row r="50" spans="3:19" s="34" customFormat="1" x14ac:dyDescent="0.2">
      <c r="C50" s="5"/>
      <c r="D50" s="5"/>
      <c r="E50" s="5"/>
      <c r="F50" s="5"/>
      <c r="G50" s="5"/>
      <c r="H50" s="5"/>
      <c r="I50" s="5"/>
      <c r="J50" s="5"/>
      <c r="K50" s="55"/>
      <c r="L50" s="4"/>
      <c r="M50" s="5"/>
      <c r="N50" s="5"/>
      <c r="O50" s="5"/>
      <c r="P50" s="5"/>
      <c r="Q50" s="5"/>
      <c r="R50" s="5"/>
      <c r="S50" s="5"/>
    </row>
    <row r="53" spans="3:19" x14ac:dyDescent="0.2">
      <c r="M53" s="79"/>
      <c r="N53" s="79"/>
      <c r="O53" s="79"/>
      <c r="P53" s="79"/>
      <c r="Q53" s="79"/>
      <c r="R53" s="79"/>
      <c r="S53" s="79"/>
    </row>
    <row r="54" spans="3:19" s="79" customFormat="1" x14ac:dyDescent="0.2">
      <c r="C54" s="5"/>
      <c r="D54" s="5"/>
      <c r="E54" s="5"/>
      <c r="F54" s="5"/>
      <c r="G54" s="5"/>
      <c r="H54" s="5"/>
      <c r="I54" s="5"/>
      <c r="J54" s="5"/>
      <c r="K54" s="54"/>
      <c r="L54" s="4"/>
    </row>
    <row r="55" spans="3:19" s="79" customFormat="1" x14ac:dyDescent="0.2">
      <c r="C55" s="5"/>
      <c r="D55" s="5"/>
      <c r="E55" s="5"/>
      <c r="F55" s="5"/>
      <c r="G55" s="5"/>
      <c r="H55" s="5"/>
      <c r="I55" s="5"/>
      <c r="J55" s="5"/>
      <c r="K55" s="54"/>
      <c r="L55" s="4"/>
      <c r="M55" s="5"/>
      <c r="N55" s="5"/>
      <c r="O55" s="5"/>
      <c r="P55" s="5"/>
      <c r="Q55" s="5"/>
      <c r="R55" s="5"/>
      <c r="S55" s="5"/>
    </row>
    <row r="72" spans="3:10" x14ac:dyDescent="0.2">
      <c r="C72" s="83" t="s">
        <v>9</v>
      </c>
      <c r="D72" s="84">
        <f>D12</f>
        <v>2020</v>
      </c>
      <c r="E72" s="84">
        <f t="shared" ref="E72:J72" si="15">E12</f>
        <v>2021</v>
      </c>
      <c r="F72" s="84">
        <f t="shared" si="15"/>
        <v>2022</v>
      </c>
      <c r="G72" s="84">
        <f t="shared" si="15"/>
        <v>2023</v>
      </c>
      <c r="H72" s="84">
        <f t="shared" si="15"/>
        <v>2024</v>
      </c>
      <c r="I72" s="84">
        <f t="shared" si="15"/>
        <v>2025</v>
      </c>
      <c r="J72" s="84">
        <f t="shared" si="15"/>
        <v>2026</v>
      </c>
    </row>
    <row r="73" spans="3:10" x14ac:dyDescent="0.2">
      <c r="C73" s="18" t="s">
        <v>18</v>
      </c>
      <c r="D73" s="20">
        <f t="shared" ref="D73:J74" si="16">D21/1000</f>
        <v>0</v>
      </c>
      <c r="E73" s="20">
        <f t="shared" si="16"/>
        <v>0</v>
      </c>
      <c r="F73" s="20">
        <f t="shared" si="16"/>
        <v>0</v>
      </c>
      <c r="G73" s="20">
        <f t="shared" si="16"/>
        <v>0</v>
      </c>
      <c r="H73" s="20">
        <f t="shared" si="16"/>
        <v>0</v>
      </c>
      <c r="I73" s="20">
        <f t="shared" si="16"/>
        <v>0</v>
      </c>
      <c r="J73" s="20">
        <f t="shared" si="16"/>
        <v>0</v>
      </c>
    </row>
    <row r="74" spans="3:10" x14ac:dyDescent="0.2">
      <c r="C74" s="18" t="s">
        <v>17</v>
      </c>
      <c r="D74" s="20">
        <f t="shared" si="16"/>
        <v>0</v>
      </c>
      <c r="E74" s="20">
        <f t="shared" si="16"/>
        <v>0</v>
      </c>
      <c r="F74" s="20">
        <f t="shared" si="16"/>
        <v>0</v>
      </c>
      <c r="G74" s="20">
        <f t="shared" si="16"/>
        <v>0</v>
      </c>
      <c r="H74" s="20">
        <f t="shared" si="16"/>
        <v>0</v>
      </c>
      <c r="I74" s="20">
        <f t="shared" si="16"/>
        <v>0</v>
      </c>
      <c r="J74" s="20">
        <f t="shared" si="16"/>
        <v>0</v>
      </c>
    </row>
    <row r="75" spans="3:10" x14ac:dyDescent="0.2">
      <c r="C75" s="18" t="s">
        <v>41</v>
      </c>
      <c r="D75" s="20">
        <f t="shared" ref="D75:J75" si="17">(D23*10)</f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  <c r="H75" s="20">
        <f t="shared" si="17"/>
        <v>0</v>
      </c>
      <c r="I75" s="20">
        <f t="shared" si="17"/>
        <v>0</v>
      </c>
      <c r="J75" s="20">
        <f t="shared" si="17"/>
        <v>0</v>
      </c>
    </row>
    <row r="76" spans="3:10" x14ac:dyDescent="0.2">
      <c r="C76" s="18" t="s">
        <v>43</v>
      </c>
      <c r="D76" s="20">
        <f t="shared" ref="D76:G76" si="18">(D75/1000)</f>
        <v>0</v>
      </c>
      <c r="E76" s="20">
        <f t="shared" si="18"/>
        <v>0</v>
      </c>
      <c r="F76" s="20">
        <f t="shared" si="18"/>
        <v>0</v>
      </c>
      <c r="G76" s="20">
        <f t="shared" si="18"/>
        <v>0</v>
      </c>
      <c r="H76" s="20">
        <f t="shared" ref="H76:J76" si="19">(H75/1000)</f>
        <v>0</v>
      </c>
      <c r="I76" s="20">
        <f t="shared" si="19"/>
        <v>0</v>
      </c>
      <c r="J76" s="20">
        <f t="shared" si="19"/>
        <v>0</v>
      </c>
    </row>
    <row r="77" spans="3:10" x14ac:dyDescent="0.2">
      <c r="C77" s="18" t="s">
        <v>44</v>
      </c>
      <c r="D77" s="20">
        <f t="shared" ref="D77:J77" si="20">(D24/1000)</f>
        <v>0</v>
      </c>
      <c r="E77" s="20">
        <f t="shared" si="20"/>
        <v>0</v>
      </c>
      <c r="F77" s="20">
        <f t="shared" si="20"/>
        <v>0</v>
      </c>
      <c r="G77" s="20">
        <f t="shared" si="20"/>
        <v>0</v>
      </c>
      <c r="H77" s="20">
        <f t="shared" si="20"/>
        <v>0</v>
      </c>
      <c r="I77" s="20">
        <f t="shared" si="20"/>
        <v>0</v>
      </c>
      <c r="J77" s="20">
        <f t="shared" si="20"/>
        <v>0</v>
      </c>
    </row>
    <row r="78" spans="3:10" x14ac:dyDescent="0.2">
      <c r="C78" s="18" t="s">
        <v>33</v>
      </c>
      <c r="D78" s="21">
        <f>(D25/1000)</f>
        <v>0</v>
      </c>
      <c r="E78" s="21">
        <f t="shared" ref="E78:J78" si="21">E25/1000</f>
        <v>0</v>
      </c>
      <c r="F78" s="21">
        <f t="shared" si="21"/>
        <v>0</v>
      </c>
      <c r="G78" s="21">
        <f t="shared" si="21"/>
        <v>0</v>
      </c>
      <c r="H78" s="21">
        <f t="shared" si="21"/>
        <v>0</v>
      </c>
      <c r="I78" s="21">
        <f t="shared" si="21"/>
        <v>0</v>
      </c>
      <c r="J78" s="21">
        <f t="shared" si="21"/>
        <v>0</v>
      </c>
    </row>
    <row r="79" spans="3:10" x14ac:dyDescent="0.2">
      <c r="C79" s="4"/>
    </row>
    <row r="80" spans="3:10" x14ac:dyDescent="0.2">
      <c r="C80" s="85" t="s">
        <v>10</v>
      </c>
      <c r="D80" s="101">
        <f>D72</f>
        <v>2020</v>
      </c>
      <c r="E80" s="101">
        <f t="shared" ref="E80:J80" si="22">E72</f>
        <v>2021</v>
      </c>
      <c r="F80" s="101">
        <f t="shared" si="22"/>
        <v>2022</v>
      </c>
      <c r="G80" s="101">
        <f t="shared" si="22"/>
        <v>2023</v>
      </c>
      <c r="H80" s="101">
        <f t="shared" si="22"/>
        <v>2024</v>
      </c>
      <c r="I80" s="101">
        <f t="shared" si="22"/>
        <v>2025</v>
      </c>
      <c r="J80" s="101">
        <f t="shared" si="22"/>
        <v>2026</v>
      </c>
    </row>
    <row r="81" spans="3:10" x14ac:dyDescent="0.2">
      <c r="C81" s="8" t="s">
        <v>11</v>
      </c>
      <c r="D81" s="97"/>
      <c r="E81" s="97"/>
      <c r="F81" s="97"/>
      <c r="G81" s="97"/>
      <c r="H81" s="97"/>
      <c r="I81" s="97"/>
      <c r="J81" s="97"/>
    </row>
    <row r="82" spans="3:10" x14ac:dyDescent="0.2">
      <c r="C82" s="30" t="s">
        <v>46</v>
      </c>
      <c r="D82" s="31" t="e">
        <f t="shared" ref="D82:J82" si="23">D21/D81/D28*1000</f>
        <v>#DIV/0!</v>
      </c>
      <c r="E82" s="31" t="e">
        <f t="shared" si="23"/>
        <v>#DIV/0!</v>
      </c>
      <c r="F82" s="31" t="e">
        <f t="shared" si="23"/>
        <v>#DIV/0!</v>
      </c>
      <c r="G82" s="31" t="e">
        <f t="shared" si="23"/>
        <v>#DIV/0!</v>
      </c>
      <c r="H82" s="31" t="e">
        <f t="shared" si="23"/>
        <v>#DIV/0!</v>
      </c>
      <c r="I82" s="31" t="e">
        <f t="shared" si="23"/>
        <v>#DIV/0!</v>
      </c>
      <c r="J82" s="31" t="e">
        <f t="shared" si="23"/>
        <v>#DIV/0!</v>
      </c>
    </row>
    <row r="83" spans="3:10" x14ac:dyDescent="0.2">
      <c r="C83" s="30" t="s">
        <v>25</v>
      </c>
      <c r="D83" s="31">
        <f t="shared" ref="D83:J83" si="24">D21/1.11*0.234</f>
        <v>0</v>
      </c>
      <c r="E83" s="31">
        <f t="shared" si="24"/>
        <v>0</v>
      </c>
      <c r="F83" s="31">
        <f t="shared" si="24"/>
        <v>0</v>
      </c>
      <c r="G83" s="31">
        <f t="shared" si="24"/>
        <v>0</v>
      </c>
      <c r="H83" s="31">
        <f t="shared" si="24"/>
        <v>0</v>
      </c>
      <c r="I83" s="31">
        <f t="shared" si="24"/>
        <v>0</v>
      </c>
      <c r="J83" s="31">
        <f t="shared" si="24"/>
        <v>0</v>
      </c>
    </row>
    <row r="84" spans="3:10" x14ac:dyDescent="0.2">
      <c r="C84" s="8" t="s">
        <v>26</v>
      </c>
      <c r="D84" s="28">
        <f t="shared" ref="D84:J84" si="25">D22*0.084</f>
        <v>0</v>
      </c>
      <c r="E84" s="28">
        <f t="shared" si="25"/>
        <v>0</v>
      </c>
      <c r="F84" s="28">
        <f t="shared" si="25"/>
        <v>0</v>
      </c>
      <c r="G84" s="28">
        <f t="shared" si="25"/>
        <v>0</v>
      </c>
      <c r="H84" s="28">
        <f t="shared" si="25"/>
        <v>0</v>
      </c>
      <c r="I84" s="28">
        <f t="shared" si="25"/>
        <v>0</v>
      </c>
      <c r="J84" s="28">
        <f t="shared" si="25"/>
        <v>0</v>
      </c>
    </row>
    <row r="85" spans="3:10" x14ac:dyDescent="0.2">
      <c r="C85" s="33" t="s">
        <v>49</v>
      </c>
      <c r="D85" s="31" t="e">
        <f t="shared" ref="D85:J85" si="26">((D75*1000)/(D28*D81))</f>
        <v>#DIV/0!</v>
      </c>
      <c r="E85" s="31" t="e">
        <f t="shared" si="26"/>
        <v>#DIV/0!</v>
      </c>
      <c r="F85" s="31" t="e">
        <f t="shared" si="26"/>
        <v>#DIV/0!</v>
      </c>
      <c r="G85" s="31" t="e">
        <f t="shared" si="26"/>
        <v>#DIV/0!</v>
      </c>
      <c r="H85" s="31" t="e">
        <f t="shared" si="26"/>
        <v>#DIV/0!</v>
      </c>
      <c r="I85" s="31" t="e">
        <f t="shared" si="26"/>
        <v>#DIV/0!</v>
      </c>
      <c r="J85" s="31" t="e">
        <f t="shared" si="26"/>
        <v>#DIV/0!</v>
      </c>
    </row>
    <row r="86" spans="3:10" x14ac:dyDescent="0.2">
      <c r="C86" s="33" t="s">
        <v>50</v>
      </c>
      <c r="D86" s="31">
        <f t="shared" ref="D86:G86" si="27">(D75*0.3)</f>
        <v>0</v>
      </c>
      <c r="E86" s="31">
        <f t="shared" si="27"/>
        <v>0</v>
      </c>
      <c r="F86" s="31">
        <f t="shared" si="27"/>
        <v>0</v>
      </c>
      <c r="G86" s="31">
        <f t="shared" si="27"/>
        <v>0</v>
      </c>
      <c r="H86" s="31">
        <f t="shared" ref="H86:J86" si="28">(H75*0.3)</f>
        <v>0</v>
      </c>
      <c r="I86" s="31">
        <f t="shared" si="28"/>
        <v>0</v>
      </c>
      <c r="J86" s="31">
        <f t="shared" si="28"/>
        <v>0</v>
      </c>
    </row>
    <row r="87" spans="3:10" x14ac:dyDescent="0.2">
      <c r="C87" s="8" t="s">
        <v>51</v>
      </c>
      <c r="D87" s="28">
        <f t="shared" ref="D87:J87" si="29">(D24*0.013)</f>
        <v>0</v>
      </c>
      <c r="E87" s="28">
        <f t="shared" si="29"/>
        <v>0</v>
      </c>
      <c r="F87" s="28">
        <f t="shared" si="29"/>
        <v>0</v>
      </c>
      <c r="G87" s="28">
        <f t="shared" si="29"/>
        <v>0</v>
      </c>
      <c r="H87" s="28">
        <f t="shared" si="29"/>
        <v>0</v>
      </c>
      <c r="I87" s="28">
        <f t="shared" si="29"/>
        <v>0</v>
      </c>
      <c r="J87" s="28">
        <f t="shared" si="29"/>
        <v>0</v>
      </c>
    </row>
    <row r="88" spans="3:10" x14ac:dyDescent="0.2">
      <c r="C88" s="30" t="s">
        <v>24</v>
      </c>
      <c r="D88" s="31">
        <f t="shared" ref="D88:J88" si="30">(((D21/1.11)*0.234)+(D22*0.084))+(D75*0.3)+(D24*0.013)</f>
        <v>0</v>
      </c>
      <c r="E88" s="31">
        <f t="shared" si="30"/>
        <v>0</v>
      </c>
      <c r="F88" s="31">
        <f t="shared" si="30"/>
        <v>0</v>
      </c>
      <c r="G88" s="31">
        <f t="shared" si="30"/>
        <v>0</v>
      </c>
      <c r="H88" s="31">
        <f t="shared" si="30"/>
        <v>0</v>
      </c>
      <c r="I88" s="31">
        <f t="shared" si="30"/>
        <v>0</v>
      </c>
      <c r="J88" s="31">
        <f t="shared" si="30"/>
        <v>0</v>
      </c>
    </row>
  </sheetData>
  <sheetProtection selectLockedCells="1"/>
  <mergeCells count="12">
    <mergeCell ref="A1:J1"/>
    <mergeCell ref="A2:A4"/>
    <mergeCell ref="C3:D3"/>
    <mergeCell ref="E3:H3"/>
    <mergeCell ref="D43:J43"/>
    <mergeCell ref="D44:J44"/>
    <mergeCell ref="D46:J46"/>
    <mergeCell ref="D45:J45"/>
    <mergeCell ref="D39:J39"/>
    <mergeCell ref="D42:J42"/>
    <mergeCell ref="D40:J40"/>
    <mergeCell ref="D41:J41"/>
  </mergeCells>
  <phoneticPr fontId="6" type="noConversion"/>
  <conditionalFormatting sqref="D35:J35">
    <cfRule type="containsText" dxfId="463" priority="225" operator="containsText" text="FAUX">
      <formula>NOT(ISERROR(SEARCH("FAUX",D35)))</formula>
    </cfRule>
    <cfRule type="containsText" dxfId="462" priority="226" operator="containsText" text="G">
      <formula>NOT(ISERROR(SEARCH("G",D35)))</formula>
    </cfRule>
    <cfRule type="containsText" dxfId="461" priority="227" operator="containsText" text="F">
      <formula>NOT(ISERROR(SEARCH("F",D35)))</formula>
    </cfRule>
    <cfRule type="containsText" dxfId="460" priority="228" operator="containsText" text="E">
      <formula>NOT(ISERROR(SEARCH("E",D35)))</formula>
    </cfRule>
    <cfRule type="containsText" dxfId="459" priority="229" operator="containsText" text="D">
      <formula>NOT(ISERROR(SEARCH("D",D35)))</formula>
    </cfRule>
    <cfRule type="containsText" dxfId="458" priority="230" operator="containsText" text="C">
      <formula>NOT(ISERROR(SEARCH("C",D35)))</formula>
    </cfRule>
    <cfRule type="containsText" dxfId="457" priority="231" operator="containsText" text="B">
      <formula>NOT(ISERROR(SEARCH("B",D35)))</formula>
    </cfRule>
    <cfRule type="containsText" dxfId="456" priority="232" operator="containsText" text="A">
      <formula>NOT(ISERROR(SEARCH("A",D35)))</formula>
    </cfRule>
  </conditionalFormatting>
  <conditionalFormatting sqref="D35">
    <cfRule type="containsText" dxfId="455" priority="224" operator="containsText" text="B">
      <formula>NOT(ISERROR(SEARCH("B",D35)))</formula>
    </cfRule>
  </conditionalFormatting>
  <conditionalFormatting sqref="E35">
    <cfRule type="containsText" dxfId="454" priority="223" operator="containsText" text="B">
      <formula>NOT(ISERROR(SEARCH("B",E35)))</formula>
    </cfRule>
  </conditionalFormatting>
  <conditionalFormatting sqref="F35">
    <cfRule type="containsText" dxfId="453" priority="222" operator="containsText" text="B">
      <formula>NOT(ISERROR(SEARCH("B",F35)))</formula>
    </cfRule>
  </conditionalFormatting>
  <conditionalFormatting sqref="G35:J35">
    <cfRule type="containsText" dxfId="452" priority="221" operator="containsText" text="B">
      <formula>NOT(ISERROR(SEARCH("B",G35)))</formula>
    </cfRule>
  </conditionalFormatting>
  <conditionalFormatting sqref="D37:J37">
    <cfRule type="containsText" dxfId="451" priority="211" operator="containsText" text="FAUX">
      <formula>NOT(ISERROR(SEARCH("FAUX",D37)))</formula>
    </cfRule>
    <cfRule type="containsText" dxfId="450" priority="212" operator="containsText" text="F">
      <formula>NOT(ISERROR(SEARCH("F",D37)))</formula>
    </cfRule>
    <cfRule type="containsText" dxfId="449" priority="213" operator="containsText" text="G">
      <formula>NOT(ISERROR(SEARCH("G",D37)))</formula>
    </cfRule>
    <cfRule type="containsText" dxfId="448" priority="214" operator="containsText" text="F">
      <formula>NOT(ISERROR(SEARCH("F",D37)))</formula>
    </cfRule>
    <cfRule type="containsText" dxfId="447" priority="215" operator="containsText" text="F">
      <formula>NOT(ISERROR(SEARCH("F",D37)))</formula>
    </cfRule>
    <cfRule type="containsText" dxfId="446" priority="216" operator="containsText" text="E">
      <formula>NOT(ISERROR(SEARCH("E",D37)))</formula>
    </cfRule>
    <cfRule type="containsText" dxfId="445" priority="217" operator="containsText" text="D">
      <formula>NOT(ISERROR(SEARCH("D",D37)))</formula>
    </cfRule>
    <cfRule type="containsText" dxfId="444" priority="218" operator="containsText" text="C">
      <formula>NOT(ISERROR(SEARCH("C",D37)))</formula>
    </cfRule>
    <cfRule type="containsText" dxfId="443" priority="219" operator="containsText" text="B">
      <formula>NOT(ISERROR(SEARCH("B",D37)))</formula>
    </cfRule>
    <cfRule type="containsText" dxfId="442" priority="220" operator="containsText" text="A">
      <formula>NOT(ISERROR(SEARCH("A",D37)))</formula>
    </cfRule>
  </conditionalFormatting>
  <conditionalFormatting sqref="H35:J35 H37:J37">
    <cfRule type="containsText" dxfId="441" priority="201" operator="containsText" text="FAUX">
      <formula>NOT(ISERROR(SEARCH("FAUX",H35)))</formula>
    </cfRule>
    <cfRule type="containsText" dxfId="440" priority="202" operator="containsText" text="F">
      <formula>NOT(ISERROR(SEARCH("F",H35)))</formula>
    </cfRule>
    <cfRule type="containsText" dxfId="439" priority="203" operator="containsText" text="G">
      <formula>NOT(ISERROR(SEARCH("G",H35)))</formula>
    </cfRule>
    <cfRule type="containsText" dxfId="438" priority="204" operator="containsText" text="F">
      <formula>NOT(ISERROR(SEARCH("F",H35)))</formula>
    </cfRule>
    <cfRule type="containsText" dxfId="437" priority="205" operator="containsText" text="F">
      <formula>NOT(ISERROR(SEARCH("F",H35)))</formula>
    </cfRule>
    <cfRule type="containsText" dxfId="436" priority="206" operator="containsText" text="E">
      <formula>NOT(ISERROR(SEARCH("E",H35)))</formula>
    </cfRule>
    <cfRule type="containsText" dxfId="435" priority="207" operator="containsText" text="D">
      <formula>NOT(ISERROR(SEARCH("D",H35)))</formula>
    </cfRule>
    <cfRule type="containsText" dxfId="434" priority="208" operator="containsText" text="C">
      <formula>NOT(ISERROR(SEARCH("C",H35)))</formula>
    </cfRule>
    <cfRule type="containsText" dxfId="433" priority="209" operator="containsText" text="B">
      <formula>NOT(ISERROR(SEARCH("B",H35)))</formula>
    </cfRule>
    <cfRule type="containsText" dxfId="432" priority="210" operator="containsText" text="A">
      <formula>NOT(ISERROR(SEARCH("A",H35)))</formula>
    </cfRule>
  </conditionalFormatting>
  <conditionalFormatting sqref="H35:J35">
    <cfRule type="containsText" dxfId="431" priority="193" operator="containsText" text="FAUX">
      <formula>NOT(ISERROR(SEARCH("FAUX",H35)))</formula>
    </cfRule>
    <cfRule type="containsText" dxfId="430" priority="194" operator="containsText" text="G">
      <formula>NOT(ISERROR(SEARCH("G",H35)))</formula>
    </cfRule>
    <cfRule type="containsText" dxfId="429" priority="195" operator="containsText" text="F">
      <formula>NOT(ISERROR(SEARCH("F",H35)))</formula>
    </cfRule>
    <cfRule type="containsText" dxfId="428" priority="196" operator="containsText" text="E">
      <formula>NOT(ISERROR(SEARCH("E",H35)))</formula>
    </cfRule>
    <cfRule type="containsText" dxfId="427" priority="197" operator="containsText" text="D">
      <formula>NOT(ISERROR(SEARCH("D",H35)))</formula>
    </cfRule>
    <cfRule type="containsText" dxfId="426" priority="198" operator="containsText" text="C">
      <formula>NOT(ISERROR(SEARCH("C",H35)))</formula>
    </cfRule>
    <cfRule type="containsText" dxfId="425" priority="199" operator="containsText" text="B">
      <formula>NOT(ISERROR(SEARCH("B",H35)))</formula>
    </cfRule>
    <cfRule type="containsText" dxfId="424" priority="200" operator="containsText" text="A">
      <formula>NOT(ISERROR(SEARCH("A",H35)))</formula>
    </cfRule>
  </conditionalFormatting>
  <conditionalFormatting sqref="H35:J35">
    <cfRule type="containsText" dxfId="423" priority="192" operator="containsText" text="B">
      <formula>NOT(ISERROR(SEARCH("B",H35)))</formula>
    </cfRule>
  </conditionalFormatting>
  <conditionalFormatting sqref="H35:J35">
    <cfRule type="containsText" dxfId="422" priority="191" operator="containsText" text="B">
      <formula>NOT(ISERROR(SEARCH("B",H35)))</formula>
    </cfRule>
  </conditionalFormatting>
  <conditionalFormatting sqref="H35:J35">
    <cfRule type="containsText" dxfId="421" priority="183" operator="containsText" text="FAUX">
      <formula>NOT(ISERROR(SEARCH("FAUX",H35)))</formula>
    </cfRule>
    <cfRule type="containsText" dxfId="420" priority="184" operator="containsText" text="G">
      <formula>NOT(ISERROR(SEARCH("G",H35)))</formula>
    </cfRule>
    <cfRule type="containsText" dxfId="419" priority="185" operator="containsText" text="F">
      <formula>NOT(ISERROR(SEARCH("F",H35)))</formula>
    </cfRule>
    <cfRule type="containsText" dxfId="418" priority="186" operator="containsText" text="E">
      <formula>NOT(ISERROR(SEARCH("E",H35)))</formula>
    </cfRule>
    <cfRule type="containsText" dxfId="417" priority="187" operator="containsText" text="D">
      <formula>NOT(ISERROR(SEARCH("D",H35)))</formula>
    </cfRule>
    <cfRule type="containsText" dxfId="416" priority="188" operator="containsText" text="C">
      <formula>NOT(ISERROR(SEARCH("C",H35)))</formula>
    </cfRule>
    <cfRule type="containsText" dxfId="415" priority="189" operator="containsText" text="B">
      <formula>NOT(ISERROR(SEARCH("B",H35)))</formula>
    </cfRule>
    <cfRule type="containsText" dxfId="414" priority="190" operator="containsText" text="A">
      <formula>NOT(ISERROR(SEARCH("A",H35)))</formula>
    </cfRule>
  </conditionalFormatting>
  <conditionalFormatting sqref="H35:J35">
    <cfRule type="containsText" dxfId="413" priority="182" operator="containsText" text="B">
      <formula>NOT(ISERROR(SEARCH("B",H35)))</formula>
    </cfRule>
  </conditionalFormatting>
  <conditionalFormatting sqref="H35:J35">
    <cfRule type="containsText" dxfId="412" priority="181" operator="containsText" text="B">
      <formula>NOT(ISERROR(SEARCH("B",H35)))</formula>
    </cfRule>
  </conditionalFormatting>
  <conditionalFormatting sqref="H37:J37">
    <cfRule type="containsText" dxfId="411" priority="171" operator="containsText" text="FAUX">
      <formula>NOT(ISERROR(SEARCH("FAUX",H37)))</formula>
    </cfRule>
    <cfRule type="containsText" dxfId="410" priority="172" operator="containsText" text="F">
      <formula>NOT(ISERROR(SEARCH("F",H37)))</formula>
    </cfRule>
    <cfRule type="containsText" dxfId="409" priority="173" operator="containsText" text="G">
      <formula>NOT(ISERROR(SEARCH("G",H37)))</formula>
    </cfRule>
    <cfRule type="containsText" dxfId="408" priority="174" operator="containsText" text="F">
      <formula>NOT(ISERROR(SEARCH("F",H37)))</formula>
    </cfRule>
    <cfRule type="containsText" dxfId="407" priority="175" operator="containsText" text="F">
      <formula>NOT(ISERROR(SEARCH("F",H37)))</formula>
    </cfRule>
    <cfRule type="containsText" dxfId="406" priority="176" operator="containsText" text="E">
      <formula>NOT(ISERROR(SEARCH("E",H37)))</formula>
    </cfRule>
    <cfRule type="containsText" dxfId="405" priority="177" operator="containsText" text="D">
      <formula>NOT(ISERROR(SEARCH("D",H37)))</formula>
    </cfRule>
    <cfRule type="containsText" dxfId="404" priority="178" operator="containsText" text="C">
      <formula>NOT(ISERROR(SEARCH("C",H37)))</formula>
    </cfRule>
    <cfRule type="containsText" dxfId="403" priority="179" operator="containsText" text="B">
      <formula>NOT(ISERROR(SEARCH("B",H37)))</formula>
    </cfRule>
    <cfRule type="containsText" dxfId="402" priority="180" operator="containsText" text="A">
      <formula>NOT(ISERROR(SEARCH("A",H37)))</formula>
    </cfRule>
  </conditionalFormatting>
  <conditionalFormatting sqref="H37:J37">
    <cfRule type="containsText" dxfId="401" priority="161" operator="containsText" text="FAUX">
      <formula>NOT(ISERROR(SEARCH("FAUX",H37)))</formula>
    </cfRule>
    <cfRule type="containsText" dxfId="400" priority="162" operator="containsText" text="F">
      <formula>NOT(ISERROR(SEARCH("F",H37)))</formula>
    </cfRule>
    <cfRule type="containsText" dxfId="399" priority="163" operator="containsText" text="G">
      <formula>NOT(ISERROR(SEARCH("G",H37)))</formula>
    </cfRule>
    <cfRule type="containsText" dxfId="398" priority="164" operator="containsText" text="F">
      <formula>NOT(ISERROR(SEARCH("F",H37)))</formula>
    </cfRule>
    <cfRule type="containsText" dxfId="397" priority="165" operator="containsText" text="F">
      <formula>NOT(ISERROR(SEARCH("F",H37)))</formula>
    </cfRule>
    <cfRule type="containsText" dxfId="396" priority="166" operator="containsText" text="E">
      <formula>NOT(ISERROR(SEARCH("E",H37)))</formula>
    </cfRule>
    <cfRule type="containsText" dxfId="395" priority="167" operator="containsText" text="D">
      <formula>NOT(ISERROR(SEARCH("D",H37)))</formula>
    </cfRule>
    <cfRule type="containsText" dxfId="394" priority="168" operator="containsText" text="C">
      <formula>NOT(ISERROR(SEARCH("C",H37)))</formula>
    </cfRule>
    <cfRule type="containsText" dxfId="393" priority="169" operator="containsText" text="B">
      <formula>NOT(ISERROR(SEARCH("B",H37)))</formula>
    </cfRule>
    <cfRule type="containsText" dxfId="392" priority="170" operator="containsText" text="A">
      <formula>NOT(ISERROR(SEARCH("A",H37)))</formula>
    </cfRule>
  </conditionalFormatting>
  <conditionalFormatting sqref="H37:J37">
    <cfRule type="containsText" dxfId="391" priority="151" operator="containsText" text="FAUX">
      <formula>NOT(ISERROR(SEARCH("FAUX",H37)))</formula>
    </cfRule>
    <cfRule type="containsText" dxfId="390" priority="152" operator="containsText" text="F">
      <formula>NOT(ISERROR(SEARCH("F",H37)))</formula>
    </cfRule>
    <cfRule type="containsText" dxfId="389" priority="153" operator="containsText" text="G">
      <formula>NOT(ISERROR(SEARCH("G",H37)))</formula>
    </cfRule>
    <cfRule type="containsText" dxfId="388" priority="154" operator="containsText" text="F">
      <formula>NOT(ISERROR(SEARCH("F",H37)))</formula>
    </cfRule>
    <cfRule type="containsText" dxfId="387" priority="155" operator="containsText" text="F">
      <formula>NOT(ISERROR(SEARCH("F",H37)))</formula>
    </cfRule>
    <cfRule type="containsText" dxfId="386" priority="156" operator="containsText" text="E">
      <formula>NOT(ISERROR(SEARCH("E",H37)))</formula>
    </cfRule>
    <cfRule type="containsText" dxfId="385" priority="157" operator="containsText" text="D">
      <formula>NOT(ISERROR(SEARCH("D",H37)))</formula>
    </cfRule>
    <cfRule type="containsText" dxfId="384" priority="158" operator="containsText" text="C">
      <formula>NOT(ISERROR(SEARCH("C",H37)))</formula>
    </cfRule>
    <cfRule type="containsText" dxfId="383" priority="159" operator="containsText" text="B">
      <formula>NOT(ISERROR(SEARCH("B",H37)))</formula>
    </cfRule>
    <cfRule type="containsText" dxfId="382" priority="160" operator="containsText" text="A">
      <formula>NOT(ISERROR(SEARCH("A",H37)))</formula>
    </cfRule>
  </conditionalFormatting>
  <conditionalFormatting sqref="H35:J35">
    <cfRule type="containsText" dxfId="381" priority="143" operator="containsText" text="FAUX">
      <formula>NOT(ISERROR(SEARCH("FAUX",H35)))</formula>
    </cfRule>
    <cfRule type="containsText" dxfId="380" priority="144" operator="containsText" text="G">
      <formula>NOT(ISERROR(SEARCH("G",H35)))</formula>
    </cfRule>
    <cfRule type="containsText" dxfId="379" priority="145" operator="containsText" text="F">
      <formula>NOT(ISERROR(SEARCH("F",H35)))</formula>
    </cfRule>
    <cfRule type="containsText" dxfId="378" priority="146" operator="containsText" text="E">
      <formula>NOT(ISERROR(SEARCH("E",H35)))</formula>
    </cfRule>
    <cfRule type="containsText" dxfId="377" priority="147" operator="containsText" text="D">
      <formula>NOT(ISERROR(SEARCH("D",H35)))</formula>
    </cfRule>
    <cfRule type="containsText" dxfId="376" priority="148" operator="containsText" text="C">
      <formula>NOT(ISERROR(SEARCH("C",H35)))</formula>
    </cfRule>
    <cfRule type="containsText" dxfId="375" priority="149" operator="containsText" text="B">
      <formula>NOT(ISERROR(SEARCH("B",H35)))</formula>
    </cfRule>
    <cfRule type="containsText" dxfId="374" priority="150" operator="containsText" text="A">
      <formula>NOT(ISERROR(SEARCH("A",H35)))</formula>
    </cfRule>
  </conditionalFormatting>
  <conditionalFormatting sqref="H35:J35">
    <cfRule type="containsText" dxfId="373" priority="142" operator="containsText" text="B">
      <formula>NOT(ISERROR(SEARCH("B",H35)))</formula>
    </cfRule>
  </conditionalFormatting>
  <conditionalFormatting sqref="H35:J35">
    <cfRule type="containsText" dxfId="372" priority="141" operator="containsText" text="B">
      <formula>NOT(ISERROR(SEARCH("B",H35)))</formula>
    </cfRule>
  </conditionalFormatting>
  <conditionalFormatting sqref="H35:J35">
    <cfRule type="containsText" dxfId="371" priority="133" operator="containsText" text="FAUX">
      <formula>NOT(ISERROR(SEARCH("FAUX",H35)))</formula>
    </cfRule>
    <cfRule type="containsText" dxfId="370" priority="134" operator="containsText" text="G">
      <formula>NOT(ISERROR(SEARCH("G",H35)))</formula>
    </cfRule>
    <cfRule type="containsText" dxfId="369" priority="135" operator="containsText" text="F">
      <formula>NOT(ISERROR(SEARCH("F",H35)))</formula>
    </cfRule>
    <cfRule type="containsText" dxfId="368" priority="136" operator="containsText" text="E">
      <formula>NOT(ISERROR(SEARCH("E",H35)))</formula>
    </cfRule>
    <cfRule type="containsText" dxfId="367" priority="137" operator="containsText" text="D">
      <formula>NOT(ISERROR(SEARCH("D",H35)))</formula>
    </cfRule>
    <cfRule type="containsText" dxfId="366" priority="138" operator="containsText" text="C">
      <formula>NOT(ISERROR(SEARCH("C",H35)))</formula>
    </cfRule>
    <cfRule type="containsText" dxfId="365" priority="139" operator="containsText" text="B">
      <formula>NOT(ISERROR(SEARCH("B",H35)))</formula>
    </cfRule>
    <cfRule type="containsText" dxfId="364" priority="140" operator="containsText" text="A">
      <formula>NOT(ISERROR(SEARCH("A",H35)))</formula>
    </cfRule>
  </conditionalFormatting>
  <conditionalFormatting sqref="H35:J35">
    <cfRule type="containsText" dxfId="363" priority="132" operator="containsText" text="B">
      <formula>NOT(ISERROR(SEARCH("B",H35)))</formula>
    </cfRule>
  </conditionalFormatting>
  <conditionalFormatting sqref="H35:J35">
    <cfRule type="containsText" dxfId="362" priority="131" operator="containsText" text="B">
      <formula>NOT(ISERROR(SEARCH("B",H35)))</formula>
    </cfRule>
  </conditionalFormatting>
  <conditionalFormatting sqref="H37:J37">
    <cfRule type="containsText" dxfId="361" priority="121" operator="containsText" text="FAUX">
      <formula>NOT(ISERROR(SEARCH("FAUX",H37)))</formula>
    </cfRule>
    <cfRule type="containsText" dxfId="360" priority="122" operator="containsText" text="F">
      <formula>NOT(ISERROR(SEARCH("F",H37)))</formula>
    </cfRule>
    <cfRule type="containsText" dxfId="359" priority="123" operator="containsText" text="G">
      <formula>NOT(ISERROR(SEARCH("G",H37)))</formula>
    </cfRule>
    <cfRule type="containsText" dxfId="358" priority="124" operator="containsText" text="F">
      <formula>NOT(ISERROR(SEARCH("F",H37)))</formula>
    </cfRule>
    <cfRule type="containsText" dxfId="357" priority="125" operator="containsText" text="F">
      <formula>NOT(ISERROR(SEARCH("F",H37)))</formula>
    </cfRule>
    <cfRule type="containsText" dxfId="356" priority="126" operator="containsText" text="E">
      <formula>NOT(ISERROR(SEARCH("E",H37)))</formula>
    </cfRule>
    <cfRule type="containsText" dxfId="355" priority="127" operator="containsText" text="D">
      <formula>NOT(ISERROR(SEARCH("D",H37)))</formula>
    </cfRule>
    <cfRule type="containsText" dxfId="354" priority="128" operator="containsText" text="C">
      <formula>NOT(ISERROR(SEARCH("C",H37)))</formula>
    </cfRule>
    <cfRule type="containsText" dxfId="353" priority="129" operator="containsText" text="B">
      <formula>NOT(ISERROR(SEARCH("B",H37)))</formula>
    </cfRule>
    <cfRule type="containsText" dxfId="352" priority="130" operator="containsText" text="A">
      <formula>NOT(ISERROR(SEARCH("A",H37)))</formula>
    </cfRule>
  </conditionalFormatting>
  <conditionalFormatting sqref="H37:J37">
    <cfRule type="containsText" dxfId="351" priority="111" operator="containsText" text="FAUX">
      <formula>NOT(ISERROR(SEARCH("FAUX",H37)))</formula>
    </cfRule>
    <cfRule type="containsText" dxfId="350" priority="112" operator="containsText" text="F">
      <formula>NOT(ISERROR(SEARCH("F",H37)))</formula>
    </cfRule>
    <cfRule type="containsText" dxfId="349" priority="113" operator="containsText" text="G">
      <formula>NOT(ISERROR(SEARCH("G",H37)))</formula>
    </cfRule>
    <cfRule type="containsText" dxfId="348" priority="114" operator="containsText" text="F">
      <formula>NOT(ISERROR(SEARCH("F",H37)))</formula>
    </cfRule>
    <cfRule type="containsText" dxfId="347" priority="115" operator="containsText" text="F">
      <formula>NOT(ISERROR(SEARCH("F",H37)))</formula>
    </cfRule>
    <cfRule type="containsText" dxfId="346" priority="116" operator="containsText" text="E">
      <formula>NOT(ISERROR(SEARCH("E",H37)))</formula>
    </cfRule>
    <cfRule type="containsText" dxfId="345" priority="117" operator="containsText" text="D">
      <formula>NOT(ISERROR(SEARCH("D",H37)))</formula>
    </cfRule>
    <cfRule type="containsText" dxfId="344" priority="118" operator="containsText" text="C">
      <formula>NOT(ISERROR(SEARCH("C",H37)))</formula>
    </cfRule>
    <cfRule type="containsText" dxfId="343" priority="119" operator="containsText" text="B">
      <formula>NOT(ISERROR(SEARCH("B",H37)))</formula>
    </cfRule>
    <cfRule type="containsText" dxfId="342" priority="120" operator="containsText" text="A">
      <formula>NOT(ISERROR(SEARCH("A",H37)))</formula>
    </cfRule>
  </conditionalFormatting>
  <conditionalFormatting sqref="H37:J37">
    <cfRule type="containsText" dxfId="341" priority="101" operator="containsText" text="FAUX">
      <formula>NOT(ISERROR(SEARCH("FAUX",H37)))</formula>
    </cfRule>
    <cfRule type="containsText" dxfId="340" priority="102" operator="containsText" text="F">
      <formula>NOT(ISERROR(SEARCH("F",H37)))</formula>
    </cfRule>
    <cfRule type="containsText" dxfId="339" priority="103" operator="containsText" text="G">
      <formula>NOT(ISERROR(SEARCH("G",H37)))</formula>
    </cfRule>
    <cfRule type="containsText" dxfId="338" priority="104" operator="containsText" text="F">
      <formula>NOT(ISERROR(SEARCH("F",H37)))</formula>
    </cfRule>
    <cfRule type="containsText" dxfId="337" priority="105" operator="containsText" text="F">
      <formula>NOT(ISERROR(SEARCH("F",H37)))</formula>
    </cfRule>
    <cfRule type="containsText" dxfId="336" priority="106" operator="containsText" text="E">
      <formula>NOT(ISERROR(SEARCH("E",H37)))</formula>
    </cfRule>
    <cfRule type="containsText" dxfId="335" priority="107" operator="containsText" text="D">
      <formula>NOT(ISERROR(SEARCH("D",H37)))</formula>
    </cfRule>
    <cfRule type="containsText" dxfId="334" priority="108" operator="containsText" text="C">
      <formula>NOT(ISERROR(SEARCH("C",H37)))</formula>
    </cfRule>
    <cfRule type="containsText" dxfId="333" priority="109" operator="containsText" text="B">
      <formula>NOT(ISERROR(SEARCH("B",H37)))</formula>
    </cfRule>
    <cfRule type="containsText" dxfId="332" priority="110" operator="containsText" text="A">
      <formula>NOT(ISERROR(SEARCH("A",H37)))</formula>
    </cfRule>
  </conditionalFormatting>
  <conditionalFormatting sqref="H35:J35">
    <cfRule type="containsText" dxfId="331" priority="93" operator="containsText" text="FAUX">
      <formula>NOT(ISERROR(SEARCH("FAUX",H35)))</formula>
    </cfRule>
    <cfRule type="containsText" dxfId="330" priority="94" operator="containsText" text="G">
      <formula>NOT(ISERROR(SEARCH("G",H35)))</formula>
    </cfRule>
    <cfRule type="containsText" dxfId="329" priority="95" operator="containsText" text="F">
      <formula>NOT(ISERROR(SEARCH("F",H35)))</formula>
    </cfRule>
    <cfRule type="containsText" dxfId="328" priority="96" operator="containsText" text="E">
      <formula>NOT(ISERROR(SEARCH("E",H35)))</formula>
    </cfRule>
    <cfRule type="containsText" dxfId="327" priority="97" operator="containsText" text="D">
      <formula>NOT(ISERROR(SEARCH("D",H35)))</formula>
    </cfRule>
    <cfRule type="containsText" dxfId="326" priority="98" operator="containsText" text="C">
      <formula>NOT(ISERROR(SEARCH("C",H35)))</formula>
    </cfRule>
    <cfRule type="containsText" dxfId="325" priority="99" operator="containsText" text="B">
      <formula>NOT(ISERROR(SEARCH("B",H35)))</formula>
    </cfRule>
    <cfRule type="containsText" dxfId="324" priority="100" operator="containsText" text="A">
      <formula>NOT(ISERROR(SEARCH("A",H35)))</formula>
    </cfRule>
  </conditionalFormatting>
  <conditionalFormatting sqref="H35:J35">
    <cfRule type="containsText" dxfId="323" priority="92" operator="containsText" text="B">
      <formula>NOT(ISERROR(SEARCH("B",H35)))</formula>
    </cfRule>
  </conditionalFormatting>
  <conditionalFormatting sqref="H35:J35">
    <cfRule type="containsText" dxfId="322" priority="91" operator="containsText" text="B">
      <formula>NOT(ISERROR(SEARCH("B",H35)))</formula>
    </cfRule>
  </conditionalFormatting>
  <conditionalFormatting sqref="H35:J35">
    <cfRule type="containsText" dxfId="321" priority="83" operator="containsText" text="FAUX">
      <formula>NOT(ISERROR(SEARCH("FAUX",H35)))</formula>
    </cfRule>
    <cfRule type="containsText" dxfId="320" priority="84" operator="containsText" text="G">
      <formula>NOT(ISERROR(SEARCH("G",H35)))</formula>
    </cfRule>
    <cfRule type="containsText" dxfId="319" priority="85" operator="containsText" text="F">
      <formula>NOT(ISERROR(SEARCH("F",H35)))</formula>
    </cfRule>
    <cfRule type="containsText" dxfId="318" priority="86" operator="containsText" text="E">
      <formula>NOT(ISERROR(SEARCH("E",H35)))</formula>
    </cfRule>
    <cfRule type="containsText" dxfId="317" priority="87" operator="containsText" text="D">
      <formula>NOT(ISERROR(SEARCH("D",H35)))</formula>
    </cfRule>
    <cfRule type="containsText" dxfId="316" priority="88" operator="containsText" text="C">
      <formula>NOT(ISERROR(SEARCH("C",H35)))</formula>
    </cfRule>
    <cfRule type="containsText" dxfId="315" priority="89" operator="containsText" text="B">
      <formula>NOT(ISERROR(SEARCH("B",H35)))</formula>
    </cfRule>
    <cfRule type="containsText" dxfId="314" priority="90" operator="containsText" text="A">
      <formula>NOT(ISERROR(SEARCH("A",H35)))</formula>
    </cfRule>
  </conditionalFormatting>
  <conditionalFormatting sqref="H35:J35">
    <cfRule type="containsText" dxfId="313" priority="82" operator="containsText" text="B">
      <formula>NOT(ISERROR(SEARCH("B",H35)))</formula>
    </cfRule>
  </conditionalFormatting>
  <conditionalFormatting sqref="H35:J35">
    <cfRule type="containsText" dxfId="312" priority="81" operator="containsText" text="B">
      <formula>NOT(ISERROR(SEARCH("B",H35)))</formula>
    </cfRule>
  </conditionalFormatting>
  <conditionalFormatting sqref="H37:J37">
    <cfRule type="containsText" dxfId="311" priority="71" operator="containsText" text="FAUX">
      <formula>NOT(ISERROR(SEARCH("FAUX",H37)))</formula>
    </cfRule>
    <cfRule type="containsText" dxfId="310" priority="72" operator="containsText" text="F">
      <formula>NOT(ISERROR(SEARCH("F",H37)))</formula>
    </cfRule>
    <cfRule type="containsText" dxfId="309" priority="73" operator="containsText" text="G">
      <formula>NOT(ISERROR(SEARCH("G",H37)))</formula>
    </cfRule>
    <cfRule type="containsText" dxfId="308" priority="74" operator="containsText" text="F">
      <formula>NOT(ISERROR(SEARCH("F",H37)))</formula>
    </cfRule>
    <cfRule type="containsText" dxfId="307" priority="75" operator="containsText" text="F">
      <formula>NOT(ISERROR(SEARCH("F",H37)))</formula>
    </cfRule>
    <cfRule type="containsText" dxfId="306" priority="76" operator="containsText" text="E">
      <formula>NOT(ISERROR(SEARCH("E",H37)))</formula>
    </cfRule>
    <cfRule type="containsText" dxfId="305" priority="77" operator="containsText" text="D">
      <formula>NOT(ISERROR(SEARCH("D",H37)))</formula>
    </cfRule>
    <cfRule type="containsText" dxfId="304" priority="78" operator="containsText" text="C">
      <formula>NOT(ISERROR(SEARCH("C",H37)))</formula>
    </cfRule>
    <cfRule type="containsText" dxfId="303" priority="79" operator="containsText" text="B">
      <formula>NOT(ISERROR(SEARCH("B",H37)))</formula>
    </cfRule>
    <cfRule type="containsText" dxfId="302" priority="80" operator="containsText" text="A">
      <formula>NOT(ISERROR(SEARCH("A",H37)))</formula>
    </cfRule>
  </conditionalFormatting>
  <conditionalFormatting sqref="H37:J37">
    <cfRule type="containsText" dxfId="301" priority="61" operator="containsText" text="FAUX">
      <formula>NOT(ISERROR(SEARCH("FAUX",H37)))</formula>
    </cfRule>
    <cfRule type="containsText" dxfId="300" priority="62" operator="containsText" text="F">
      <formula>NOT(ISERROR(SEARCH("F",H37)))</formula>
    </cfRule>
    <cfRule type="containsText" dxfId="299" priority="63" operator="containsText" text="G">
      <formula>NOT(ISERROR(SEARCH("G",H37)))</formula>
    </cfRule>
    <cfRule type="containsText" dxfId="298" priority="64" operator="containsText" text="F">
      <formula>NOT(ISERROR(SEARCH("F",H37)))</formula>
    </cfRule>
    <cfRule type="containsText" dxfId="297" priority="65" operator="containsText" text="F">
      <formula>NOT(ISERROR(SEARCH("F",H37)))</formula>
    </cfRule>
    <cfRule type="containsText" dxfId="296" priority="66" operator="containsText" text="E">
      <formula>NOT(ISERROR(SEARCH("E",H37)))</formula>
    </cfRule>
    <cfRule type="containsText" dxfId="295" priority="67" operator="containsText" text="D">
      <formula>NOT(ISERROR(SEARCH("D",H37)))</formula>
    </cfRule>
    <cfRule type="containsText" dxfId="294" priority="68" operator="containsText" text="C">
      <formula>NOT(ISERROR(SEARCH("C",H37)))</formula>
    </cfRule>
    <cfRule type="containsText" dxfId="293" priority="69" operator="containsText" text="B">
      <formula>NOT(ISERROR(SEARCH("B",H37)))</formula>
    </cfRule>
    <cfRule type="containsText" dxfId="292" priority="70" operator="containsText" text="A">
      <formula>NOT(ISERROR(SEARCH("A",H37)))</formula>
    </cfRule>
  </conditionalFormatting>
  <conditionalFormatting sqref="H37:J37">
    <cfRule type="containsText" dxfId="291" priority="51" operator="containsText" text="FAUX">
      <formula>NOT(ISERROR(SEARCH("FAUX",H37)))</formula>
    </cfRule>
    <cfRule type="containsText" dxfId="290" priority="52" operator="containsText" text="F">
      <formula>NOT(ISERROR(SEARCH("F",H37)))</formula>
    </cfRule>
    <cfRule type="containsText" dxfId="289" priority="53" operator="containsText" text="G">
      <formula>NOT(ISERROR(SEARCH("G",H37)))</formula>
    </cfRule>
    <cfRule type="containsText" dxfId="288" priority="54" operator="containsText" text="F">
      <formula>NOT(ISERROR(SEARCH("F",H37)))</formula>
    </cfRule>
    <cfRule type="containsText" dxfId="287" priority="55" operator="containsText" text="F">
      <formula>NOT(ISERROR(SEARCH("F",H37)))</formula>
    </cfRule>
    <cfRule type="containsText" dxfId="286" priority="56" operator="containsText" text="E">
      <formula>NOT(ISERROR(SEARCH("E",H37)))</formula>
    </cfRule>
    <cfRule type="containsText" dxfId="285" priority="57" operator="containsText" text="D">
      <formula>NOT(ISERROR(SEARCH("D",H37)))</formula>
    </cfRule>
    <cfRule type="containsText" dxfId="284" priority="58" operator="containsText" text="C">
      <formula>NOT(ISERROR(SEARCH("C",H37)))</formula>
    </cfRule>
    <cfRule type="containsText" dxfId="283" priority="59" operator="containsText" text="B">
      <formula>NOT(ISERROR(SEARCH("B",H37)))</formula>
    </cfRule>
    <cfRule type="containsText" dxfId="282" priority="60" operator="containsText" text="A">
      <formula>NOT(ISERROR(SEARCH("A",H37)))</formula>
    </cfRule>
  </conditionalFormatting>
  <conditionalFormatting sqref="H35:J35">
    <cfRule type="containsText" dxfId="281" priority="43" operator="containsText" text="FAUX">
      <formula>NOT(ISERROR(SEARCH("FAUX",H35)))</formula>
    </cfRule>
    <cfRule type="containsText" dxfId="280" priority="44" operator="containsText" text="G">
      <formula>NOT(ISERROR(SEARCH("G",H35)))</formula>
    </cfRule>
    <cfRule type="containsText" dxfId="279" priority="45" operator="containsText" text="F">
      <formula>NOT(ISERROR(SEARCH("F",H35)))</formula>
    </cfRule>
    <cfRule type="containsText" dxfId="278" priority="46" operator="containsText" text="E">
      <formula>NOT(ISERROR(SEARCH("E",H35)))</formula>
    </cfRule>
    <cfRule type="containsText" dxfId="277" priority="47" operator="containsText" text="D">
      <formula>NOT(ISERROR(SEARCH("D",H35)))</formula>
    </cfRule>
    <cfRule type="containsText" dxfId="276" priority="48" operator="containsText" text="C">
      <formula>NOT(ISERROR(SEARCH("C",H35)))</formula>
    </cfRule>
    <cfRule type="containsText" dxfId="275" priority="49" operator="containsText" text="B">
      <formula>NOT(ISERROR(SEARCH("B",H35)))</formula>
    </cfRule>
    <cfRule type="containsText" dxfId="274" priority="50" operator="containsText" text="A">
      <formula>NOT(ISERROR(SEARCH("A",H35)))</formula>
    </cfRule>
  </conditionalFormatting>
  <conditionalFormatting sqref="H35:J35">
    <cfRule type="containsText" dxfId="273" priority="42" operator="containsText" text="B">
      <formula>NOT(ISERROR(SEARCH("B",H35)))</formula>
    </cfRule>
  </conditionalFormatting>
  <conditionalFormatting sqref="H35:J35">
    <cfRule type="containsText" dxfId="272" priority="41" operator="containsText" text="B">
      <formula>NOT(ISERROR(SEARCH("B",H35)))</formula>
    </cfRule>
  </conditionalFormatting>
  <conditionalFormatting sqref="H35:J35">
    <cfRule type="containsText" dxfId="271" priority="33" operator="containsText" text="FAUX">
      <formula>NOT(ISERROR(SEARCH("FAUX",H35)))</formula>
    </cfRule>
    <cfRule type="containsText" dxfId="270" priority="34" operator="containsText" text="G">
      <formula>NOT(ISERROR(SEARCH("G",H35)))</formula>
    </cfRule>
    <cfRule type="containsText" dxfId="269" priority="35" operator="containsText" text="F">
      <formula>NOT(ISERROR(SEARCH("F",H35)))</formula>
    </cfRule>
    <cfRule type="containsText" dxfId="268" priority="36" operator="containsText" text="E">
      <formula>NOT(ISERROR(SEARCH("E",H35)))</formula>
    </cfRule>
    <cfRule type="containsText" dxfId="267" priority="37" operator="containsText" text="D">
      <formula>NOT(ISERROR(SEARCH("D",H35)))</formula>
    </cfRule>
    <cfRule type="containsText" dxfId="266" priority="38" operator="containsText" text="C">
      <formula>NOT(ISERROR(SEARCH("C",H35)))</formula>
    </cfRule>
    <cfRule type="containsText" dxfId="265" priority="39" operator="containsText" text="B">
      <formula>NOT(ISERROR(SEARCH("B",H35)))</formula>
    </cfRule>
    <cfRule type="containsText" dxfId="264" priority="40" operator="containsText" text="A">
      <formula>NOT(ISERROR(SEARCH("A",H35)))</formula>
    </cfRule>
  </conditionalFormatting>
  <conditionalFormatting sqref="H35:J35">
    <cfRule type="containsText" dxfId="263" priority="32" operator="containsText" text="B">
      <formula>NOT(ISERROR(SEARCH("B",H35)))</formula>
    </cfRule>
  </conditionalFormatting>
  <conditionalFormatting sqref="H35:J35">
    <cfRule type="containsText" dxfId="262" priority="31" operator="containsText" text="B">
      <formula>NOT(ISERROR(SEARCH("B",H35)))</formula>
    </cfRule>
  </conditionalFormatting>
  <conditionalFormatting sqref="H37:J37">
    <cfRule type="containsText" dxfId="261" priority="21" operator="containsText" text="FAUX">
      <formula>NOT(ISERROR(SEARCH("FAUX",H37)))</formula>
    </cfRule>
    <cfRule type="containsText" dxfId="260" priority="22" operator="containsText" text="F">
      <formula>NOT(ISERROR(SEARCH("F",H37)))</formula>
    </cfRule>
    <cfRule type="containsText" dxfId="259" priority="23" operator="containsText" text="G">
      <formula>NOT(ISERROR(SEARCH("G",H37)))</formula>
    </cfRule>
    <cfRule type="containsText" dxfId="258" priority="24" operator="containsText" text="F">
      <formula>NOT(ISERROR(SEARCH("F",H37)))</formula>
    </cfRule>
    <cfRule type="containsText" dxfId="257" priority="25" operator="containsText" text="F">
      <formula>NOT(ISERROR(SEARCH("F",H37)))</formula>
    </cfRule>
    <cfRule type="containsText" dxfId="256" priority="26" operator="containsText" text="E">
      <formula>NOT(ISERROR(SEARCH("E",H37)))</formula>
    </cfRule>
    <cfRule type="containsText" dxfId="255" priority="27" operator="containsText" text="D">
      <formula>NOT(ISERROR(SEARCH("D",H37)))</formula>
    </cfRule>
    <cfRule type="containsText" dxfId="254" priority="28" operator="containsText" text="C">
      <formula>NOT(ISERROR(SEARCH("C",H37)))</formula>
    </cfRule>
    <cfRule type="containsText" dxfId="253" priority="29" operator="containsText" text="B">
      <formula>NOT(ISERROR(SEARCH("B",H37)))</formula>
    </cfRule>
    <cfRule type="containsText" dxfId="252" priority="30" operator="containsText" text="A">
      <formula>NOT(ISERROR(SEARCH("A",H37)))</formula>
    </cfRule>
  </conditionalFormatting>
  <conditionalFormatting sqref="H37:J37">
    <cfRule type="containsText" dxfId="251" priority="11" operator="containsText" text="FAUX">
      <formula>NOT(ISERROR(SEARCH("FAUX",H37)))</formula>
    </cfRule>
    <cfRule type="containsText" dxfId="250" priority="12" operator="containsText" text="F">
      <formula>NOT(ISERROR(SEARCH("F",H37)))</formula>
    </cfRule>
    <cfRule type="containsText" dxfId="249" priority="13" operator="containsText" text="G">
      <formula>NOT(ISERROR(SEARCH("G",H37)))</formula>
    </cfRule>
    <cfRule type="containsText" dxfId="248" priority="14" operator="containsText" text="F">
      <formula>NOT(ISERROR(SEARCH("F",H37)))</formula>
    </cfRule>
    <cfRule type="containsText" dxfId="247" priority="15" operator="containsText" text="F">
      <formula>NOT(ISERROR(SEARCH("F",H37)))</formula>
    </cfRule>
    <cfRule type="containsText" dxfId="246" priority="16" operator="containsText" text="E">
      <formula>NOT(ISERROR(SEARCH("E",H37)))</formula>
    </cfRule>
    <cfRule type="containsText" dxfId="245" priority="17" operator="containsText" text="D">
      <formula>NOT(ISERROR(SEARCH("D",H37)))</formula>
    </cfRule>
    <cfRule type="containsText" dxfId="244" priority="18" operator="containsText" text="C">
      <formula>NOT(ISERROR(SEARCH("C",H37)))</formula>
    </cfRule>
    <cfRule type="containsText" dxfId="243" priority="19" operator="containsText" text="B">
      <formula>NOT(ISERROR(SEARCH("B",H37)))</formula>
    </cfRule>
    <cfRule type="containsText" dxfId="242" priority="20" operator="containsText" text="A">
      <formula>NOT(ISERROR(SEARCH("A",H37)))</formula>
    </cfRule>
  </conditionalFormatting>
  <conditionalFormatting sqref="H37:J37">
    <cfRule type="containsText" dxfId="241" priority="1" operator="containsText" text="FAUX">
      <formula>NOT(ISERROR(SEARCH("FAUX",H37)))</formula>
    </cfRule>
    <cfRule type="containsText" dxfId="240" priority="2" operator="containsText" text="F">
      <formula>NOT(ISERROR(SEARCH("F",H37)))</formula>
    </cfRule>
    <cfRule type="containsText" dxfId="239" priority="3" operator="containsText" text="G">
      <formula>NOT(ISERROR(SEARCH("G",H37)))</formula>
    </cfRule>
    <cfRule type="containsText" dxfId="238" priority="4" operator="containsText" text="F">
      <formula>NOT(ISERROR(SEARCH("F",H37)))</formula>
    </cfRule>
    <cfRule type="containsText" dxfId="237" priority="5" operator="containsText" text="F">
      <formula>NOT(ISERROR(SEARCH("F",H37)))</formula>
    </cfRule>
    <cfRule type="containsText" dxfId="236" priority="6" operator="containsText" text="E">
      <formula>NOT(ISERROR(SEARCH("E",H37)))</formula>
    </cfRule>
    <cfRule type="containsText" dxfId="235" priority="7" operator="containsText" text="D">
      <formula>NOT(ISERROR(SEARCH("D",H37)))</formula>
    </cfRule>
    <cfRule type="containsText" dxfId="234" priority="8" operator="containsText" text="C">
      <formula>NOT(ISERROR(SEARCH("C",H37)))</formula>
    </cfRule>
    <cfRule type="containsText" dxfId="233" priority="9" operator="containsText" text="B">
      <formula>NOT(ISERROR(SEARCH("B",H37)))</formula>
    </cfRule>
    <cfRule type="containsText" dxfId="232" priority="10" operator="containsText" text="A">
      <formula>NOT(ISERROR(SEARCH("A",H37)))</formula>
    </cfRule>
  </conditionalFormatting>
  <dataValidations count="2">
    <dataValidation type="list" allowBlank="1" showInputMessage="1" showErrorMessage="1" sqref="E3:H3" xr:uid="{00000000-0002-0000-0600-000000000000}">
      <formula1>"Bâtiment à occupation principale (école.bureaux…) : Code 1,Bâtiment à occupation variable (Salle des fête. complexe sportif…) : Code 2,Bâtiment à occupation continue (maison de retraite…): Code 3 ,Bâtiment d'habitation : Code 4"</formula1>
    </dataValidation>
    <dataValidation type="list" allowBlank="1" showInputMessage="1" showErrorMessage="1" sqref="J3" xr:uid="{00000000-0002-0000-0600-000001000000}">
      <formula1>"1,2,3,4"</formula1>
    </dataValidation>
  </dataValidations>
  <printOptions horizontalCentered="1" verticalCentered="1"/>
  <pageMargins left="3.937007874015748E-2" right="0" top="0" bottom="0" header="0.51181102362204722" footer="0.1574803149606299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C407-D994-4B23-9E37-4A1D404707DC}">
  <sheetPr>
    <tabColor rgb="FF92D050"/>
    <pageSetUpPr fitToPage="1"/>
  </sheetPr>
  <dimension ref="A1:S88"/>
  <sheetViews>
    <sheetView zoomScaleNormal="100" workbookViewId="0">
      <selection activeCell="J71" sqref="J71"/>
    </sheetView>
  </sheetViews>
  <sheetFormatPr baseColWidth="10" defaultColWidth="11.42578125" defaultRowHeight="12.75" x14ac:dyDescent="0.2"/>
  <cols>
    <col min="1" max="1" width="14.85546875" style="5" bestFit="1" customWidth="1"/>
    <col min="2" max="2" width="75.7109375" style="5" customWidth="1"/>
    <col min="3" max="3" width="20.28515625" style="5" customWidth="1"/>
    <col min="4" max="4" width="15.28515625" style="5" customWidth="1"/>
    <col min="5" max="5" width="18.42578125" style="5" bestFit="1" customWidth="1"/>
    <col min="6" max="10" width="15.28515625" style="5" customWidth="1"/>
    <col min="11" max="11" width="29.140625" style="54" customWidth="1"/>
    <col min="12" max="12" width="17.140625" style="4" customWidth="1"/>
    <col min="13" max="19" width="13.28515625" style="5" customWidth="1"/>
    <col min="20" max="16384" width="11.42578125" style="5"/>
  </cols>
  <sheetData>
    <row r="1" spans="1:12" ht="13.5" thickBot="1" x14ac:dyDescent="0.25">
      <c r="A1" s="120" t="s">
        <v>87</v>
      </c>
      <c r="B1" s="145"/>
      <c r="C1" s="145"/>
      <c r="D1" s="145"/>
      <c r="E1" s="145"/>
      <c r="F1" s="145"/>
      <c r="G1" s="145"/>
      <c r="H1" s="145"/>
      <c r="I1" s="145"/>
      <c r="J1" s="146"/>
      <c r="K1" s="54" t="s">
        <v>30</v>
      </c>
    </row>
    <row r="2" spans="1:12" x14ac:dyDescent="0.2">
      <c r="A2" s="147"/>
    </row>
    <row r="3" spans="1:12" x14ac:dyDescent="0.2">
      <c r="A3" s="148"/>
      <c r="C3" s="149" t="s">
        <v>71</v>
      </c>
      <c r="D3" s="149"/>
      <c r="E3" s="150" t="s">
        <v>78</v>
      </c>
      <c r="F3" s="150"/>
      <c r="G3" s="150"/>
      <c r="H3" s="150"/>
      <c r="I3" s="79" t="s">
        <v>34</v>
      </c>
      <c r="J3" s="7">
        <v>2</v>
      </c>
      <c r="K3" s="54" t="s">
        <v>31</v>
      </c>
    </row>
    <row r="4" spans="1:12" x14ac:dyDescent="0.2">
      <c r="A4" s="148"/>
      <c r="B4" s="80"/>
    </row>
    <row r="5" spans="1:12" x14ac:dyDescent="0.2">
      <c r="B5" s="5" t="s">
        <v>84</v>
      </c>
      <c r="C5" s="81" t="s">
        <v>83</v>
      </c>
      <c r="D5" s="8" t="s">
        <v>32</v>
      </c>
      <c r="E5" s="8" t="s">
        <v>4</v>
      </c>
      <c r="F5" s="8" t="s">
        <v>3</v>
      </c>
      <c r="G5" s="8" t="s">
        <v>8</v>
      </c>
      <c r="H5" s="8" t="s">
        <v>22</v>
      </c>
      <c r="I5" s="8" t="s">
        <v>7</v>
      </c>
      <c r="J5" s="8" t="s">
        <v>35</v>
      </c>
    </row>
    <row r="6" spans="1:12" x14ac:dyDescent="0.2">
      <c r="C6" s="8" t="s">
        <v>0</v>
      </c>
      <c r="D6" s="1"/>
      <c r="E6" s="1"/>
      <c r="F6" s="1"/>
      <c r="G6" s="56"/>
      <c r="I6" s="56"/>
      <c r="J6" s="10"/>
      <c r="K6" s="54" t="s">
        <v>31</v>
      </c>
      <c r="L6" s="5"/>
    </row>
    <row r="7" spans="1:12" x14ac:dyDescent="0.2">
      <c r="C7" s="8" t="s">
        <v>1</v>
      </c>
      <c r="D7" s="2"/>
      <c r="E7" s="2"/>
      <c r="F7" s="3"/>
      <c r="G7" s="2"/>
      <c r="H7" s="2"/>
      <c r="I7" s="2"/>
      <c r="J7" s="10"/>
      <c r="K7" s="54" t="s">
        <v>31</v>
      </c>
      <c r="L7" s="5"/>
    </row>
    <row r="8" spans="1:12" x14ac:dyDescent="0.2">
      <c r="C8" s="8" t="s">
        <v>36</v>
      </c>
      <c r="D8" s="11"/>
      <c r="E8" s="11"/>
      <c r="F8" s="12"/>
      <c r="G8" s="11"/>
      <c r="H8" s="12"/>
      <c r="I8" s="11"/>
      <c r="J8" s="10"/>
      <c r="K8" s="54" t="s">
        <v>31</v>
      </c>
      <c r="L8" s="5"/>
    </row>
    <row r="9" spans="1:12" x14ac:dyDescent="0.2">
      <c r="C9" s="8" t="s">
        <v>37</v>
      </c>
      <c r="D9" s="11"/>
      <c r="E9" s="11"/>
      <c r="F9" s="12"/>
      <c r="G9" s="11"/>
      <c r="H9" s="12"/>
      <c r="I9" s="11"/>
      <c r="J9" s="10"/>
      <c r="K9" s="54" t="s">
        <v>31</v>
      </c>
      <c r="L9" s="5"/>
    </row>
    <row r="10" spans="1:12" x14ac:dyDescent="0.2">
      <c r="C10" s="8" t="s">
        <v>2</v>
      </c>
      <c r="D10" s="3"/>
      <c r="E10" s="3"/>
      <c r="F10" s="3"/>
      <c r="G10" s="3"/>
      <c r="H10" s="3"/>
      <c r="I10" s="3"/>
      <c r="J10" s="10"/>
      <c r="K10" s="54" t="s">
        <v>31</v>
      </c>
      <c r="L10" s="5"/>
    </row>
    <row r="12" spans="1:12" s="79" customFormat="1" x14ac:dyDescent="0.2">
      <c r="C12" s="82" t="s">
        <v>6</v>
      </c>
      <c r="D12" s="100">
        <v>2020</v>
      </c>
      <c r="E12" s="100">
        <v>2021</v>
      </c>
      <c r="F12" s="100">
        <v>2022</v>
      </c>
      <c r="G12" s="100">
        <v>2023</v>
      </c>
      <c r="H12" s="100">
        <v>2024</v>
      </c>
      <c r="I12" s="100">
        <v>2025</v>
      </c>
      <c r="J12" s="100">
        <v>2026</v>
      </c>
      <c r="K12" s="54"/>
    </row>
    <row r="13" spans="1:12" x14ac:dyDescent="0.2">
      <c r="C13" s="13" t="s">
        <v>19</v>
      </c>
      <c r="D13" s="14"/>
      <c r="E13" s="14"/>
      <c r="F13" s="14"/>
      <c r="G13" s="14"/>
      <c r="H13" s="14"/>
      <c r="I13" s="14"/>
      <c r="J13" s="14"/>
      <c r="K13" s="54" t="s">
        <v>31</v>
      </c>
    </row>
    <row r="14" spans="1:12" x14ac:dyDescent="0.2">
      <c r="C14" s="13" t="s">
        <v>20</v>
      </c>
      <c r="D14" s="14"/>
      <c r="E14" s="14"/>
      <c r="F14" s="14"/>
      <c r="G14" s="14"/>
      <c r="H14" s="14"/>
      <c r="I14" s="14"/>
      <c r="J14" s="14"/>
      <c r="K14" s="54" t="s">
        <v>31</v>
      </c>
    </row>
    <row r="15" spans="1:12" x14ac:dyDescent="0.2">
      <c r="C15" s="13" t="s">
        <v>38</v>
      </c>
      <c r="D15" s="14"/>
      <c r="E15" s="14"/>
      <c r="F15" s="14"/>
      <c r="G15" s="14"/>
      <c r="H15" s="14"/>
      <c r="I15" s="14"/>
      <c r="J15" s="14"/>
      <c r="K15" s="54" t="s">
        <v>31</v>
      </c>
    </row>
    <row r="16" spans="1:12" x14ac:dyDescent="0.2">
      <c r="C16" s="13" t="s">
        <v>39</v>
      </c>
      <c r="D16" s="14"/>
      <c r="E16" s="14"/>
      <c r="F16" s="14"/>
      <c r="G16" s="14"/>
      <c r="H16" s="14"/>
      <c r="I16" s="14"/>
      <c r="J16" s="14"/>
      <c r="K16" s="54" t="s">
        <v>31</v>
      </c>
    </row>
    <row r="17" spans="3:11" x14ac:dyDescent="0.2">
      <c r="C17" s="13" t="s">
        <v>21</v>
      </c>
      <c r="D17" s="14"/>
      <c r="E17" s="14"/>
      <c r="F17" s="14"/>
      <c r="G17" s="14"/>
      <c r="H17" s="14"/>
      <c r="I17" s="14"/>
      <c r="J17" s="14"/>
      <c r="K17" s="54" t="s">
        <v>31</v>
      </c>
    </row>
    <row r="18" spans="3:11" x14ac:dyDescent="0.2">
      <c r="C18" s="52" t="s">
        <v>5</v>
      </c>
      <c r="D18" s="15">
        <f t="shared" ref="D18:J18" si="0">(D13+D14+D17+D15+D16)</f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</row>
    <row r="19" spans="3:11" x14ac:dyDescent="0.2">
      <c r="D19" s="16"/>
      <c r="E19" s="16"/>
      <c r="F19" s="16"/>
      <c r="G19" s="16"/>
      <c r="H19" s="16"/>
      <c r="I19" s="16"/>
      <c r="J19" s="16"/>
    </row>
    <row r="20" spans="3:11" s="79" customFormat="1" x14ac:dyDescent="0.2">
      <c r="C20" s="83" t="s">
        <v>9</v>
      </c>
      <c r="D20" s="84">
        <f t="shared" ref="D20:J20" si="1">D12</f>
        <v>2020</v>
      </c>
      <c r="E20" s="84">
        <f t="shared" si="1"/>
        <v>2021</v>
      </c>
      <c r="F20" s="84">
        <f t="shared" si="1"/>
        <v>2022</v>
      </c>
      <c r="G20" s="84">
        <f t="shared" si="1"/>
        <v>2023</v>
      </c>
      <c r="H20" s="84">
        <f t="shared" si="1"/>
        <v>2024</v>
      </c>
      <c r="I20" s="84">
        <f t="shared" si="1"/>
        <v>2025</v>
      </c>
      <c r="J20" s="84">
        <f t="shared" si="1"/>
        <v>2026</v>
      </c>
      <c r="K20" s="54"/>
    </row>
    <row r="21" spans="3:11" x14ac:dyDescent="0.2">
      <c r="C21" s="18" t="s">
        <v>12</v>
      </c>
      <c r="D21" s="19"/>
      <c r="E21" s="19"/>
      <c r="F21" s="19"/>
      <c r="G21" s="19"/>
      <c r="H21" s="19"/>
      <c r="I21" s="19"/>
      <c r="J21" s="19"/>
      <c r="K21" s="54" t="s">
        <v>31</v>
      </c>
    </row>
    <row r="22" spans="3:11" x14ac:dyDescent="0.2">
      <c r="C22" s="18" t="s">
        <v>13</v>
      </c>
      <c r="D22" s="19"/>
      <c r="E22" s="19"/>
      <c r="F22" s="19"/>
      <c r="G22" s="19"/>
      <c r="H22" s="19"/>
      <c r="I22" s="19"/>
      <c r="J22" s="19"/>
      <c r="K22" s="54" t="s">
        <v>31</v>
      </c>
    </row>
    <row r="23" spans="3:11" x14ac:dyDescent="0.2">
      <c r="C23" s="18" t="s">
        <v>40</v>
      </c>
      <c r="D23" s="19"/>
      <c r="E23" s="19"/>
      <c r="F23" s="19"/>
      <c r="G23" s="19"/>
      <c r="H23" s="19"/>
      <c r="I23" s="19"/>
      <c r="J23" s="19"/>
      <c r="K23" s="54" t="s">
        <v>31</v>
      </c>
    </row>
    <row r="24" spans="3:11" x14ac:dyDescent="0.2">
      <c r="C24" s="18" t="s">
        <v>42</v>
      </c>
      <c r="D24" s="19"/>
      <c r="E24" s="19"/>
      <c r="F24" s="19"/>
      <c r="G24" s="19"/>
      <c r="H24" s="19"/>
      <c r="I24" s="19"/>
      <c r="J24" s="19"/>
      <c r="K24" s="54" t="s">
        <v>31</v>
      </c>
    </row>
    <row r="25" spans="3:11" x14ac:dyDescent="0.2">
      <c r="C25" s="18" t="s">
        <v>14</v>
      </c>
      <c r="D25" s="19"/>
      <c r="E25" s="19"/>
      <c r="F25" s="19"/>
      <c r="G25" s="19"/>
      <c r="H25" s="19"/>
      <c r="I25" s="19"/>
      <c r="J25" s="19"/>
      <c r="K25" s="54" t="s">
        <v>31</v>
      </c>
    </row>
    <row r="27" spans="3:11" x14ac:dyDescent="0.2">
      <c r="C27" s="85" t="s">
        <v>10</v>
      </c>
      <c r="D27" s="85">
        <f t="shared" ref="D27:J27" si="2">D12</f>
        <v>2020</v>
      </c>
      <c r="E27" s="85">
        <f t="shared" si="2"/>
        <v>2021</v>
      </c>
      <c r="F27" s="85">
        <f t="shared" si="2"/>
        <v>2022</v>
      </c>
      <c r="G27" s="85">
        <f t="shared" si="2"/>
        <v>2023</v>
      </c>
      <c r="H27" s="85">
        <f t="shared" si="2"/>
        <v>2024</v>
      </c>
      <c r="I27" s="85">
        <f t="shared" si="2"/>
        <v>2025</v>
      </c>
      <c r="J27" s="85">
        <f t="shared" si="2"/>
        <v>2026</v>
      </c>
    </row>
    <row r="28" spans="3:11" x14ac:dyDescent="0.2">
      <c r="C28" s="22" t="s">
        <v>45</v>
      </c>
      <c r="D28" s="23"/>
      <c r="E28" s="23"/>
      <c r="F28" s="23"/>
      <c r="G28" s="23"/>
      <c r="H28" s="23"/>
      <c r="I28" s="23"/>
      <c r="J28" s="23"/>
      <c r="K28" s="54" t="s">
        <v>31</v>
      </c>
    </row>
    <row r="29" spans="3:11" s="79" customFormat="1" x14ac:dyDescent="0.2">
      <c r="C29" s="24" t="s">
        <v>28</v>
      </c>
      <c r="D29" s="25" t="e">
        <f t="shared" ref="D29:J30" si="3">D13/D21*100</f>
        <v>#DIV/0!</v>
      </c>
      <c r="E29" s="25" t="e">
        <f t="shared" si="3"/>
        <v>#DIV/0!</v>
      </c>
      <c r="F29" s="25" t="e">
        <f t="shared" si="3"/>
        <v>#DIV/0!</v>
      </c>
      <c r="G29" s="25" t="e">
        <f t="shared" si="3"/>
        <v>#DIV/0!</v>
      </c>
      <c r="H29" s="25" t="e">
        <f t="shared" si="3"/>
        <v>#DIV/0!</v>
      </c>
      <c r="I29" s="25" t="e">
        <f t="shared" si="3"/>
        <v>#DIV/0!</v>
      </c>
      <c r="J29" s="25" t="e">
        <f t="shared" si="3"/>
        <v>#DIV/0!</v>
      </c>
      <c r="K29" s="54"/>
    </row>
    <row r="30" spans="3:11" s="79" customFormat="1" x14ac:dyDescent="0.2">
      <c r="C30" s="22" t="s">
        <v>29</v>
      </c>
      <c r="D30" s="27" t="e">
        <f t="shared" si="3"/>
        <v>#DIV/0!</v>
      </c>
      <c r="E30" s="27" t="e">
        <f t="shared" si="3"/>
        <v>#DIV/0!</v>
      </c>
      <c r="F30" s="27" t="e">
        <f t="shared" si="3"/>
        <v>#DIV/0!</v>
      </c>
      <c r="G30" s="27" t="e">
        <f t="shared" si="3"/>
        <v>#DIV/0!</v>
      </c>
      <c r="H30" s="27" t="e">
        <f t="shared" si="3"/>
        <v>#DIV/0!</v>
      </c>
      <c r="I30" s="27" t="e">
        <f t="shared" si="3"/>
        <v>#DIV/0!</v>
      </c>
      <c r="J30" s="27" t="e">
        <f t="shared" si="3"/>
        <v>#DIV/0!</v>
      </c>
      <c r="K30" s="54"/>
    </row>
    <row r="31" spans="3:11" ht="14.25" customHeight="1" x14ac:dyDescent="0.2">
      <c r="C31" s="29" t="s">
        <v>47</v>
      </c>
      <c r="D31" s="25" t="e">
        <f t="shared" ref="D31:J31" si="4">(D15/D75*100)</f>
        <v>#DIV/0!</v>
      </c>
      <c r="E31" s="25" t="e">
        <f t="shared" si="4"/>
        <v>#DIV/0!</v>
      </c>
      <c r="F31" s="25" t="e">
        <f t="shared" si="4"/>
        <v>#DIV/0!</v>
      </c>
      <c r="G31" s="25" t="e">
        <f t="shared" si="4"/>
        <v>#DIV/0!</v>
      </c>
      <c r="H31" s="25" t="e">
        <f t="shared" si="4"/>
        <v>#DIV/0!</v>
      </c>
      <c r="I31" s="25" t="e">
        <f t="shared" si="4"/>
        <v>#DIV/0!</v>
      </c>
      <c r="J31" s="25" t="e">
        <f t="shared" si="4"/>
        <v>#DIV/0!</v>
      </c>
    </row>
    <row r="32" spans="3:11" ht="15.75" customHeight="1" x14ac:dyDescent="0.2">
      <c r="C32" s="22" t="s">
        <v>48</v>
      </c>
      <c r="D32" s="27" t="e">
        <f t="shared" ref="D32:J32" si="5">(D16/D24*100)</f>
        <v>#DIV/0!</v>
      </c>
      <c r="E32" s="27" t="e">
        <f t="shared" si="5"/>
        <v>#DIV/0!</v>
      </c>
      <c r="F32" s="27" t="e">
        <f t="shared" si="5"/>
        <v>#DIV/0!</v>
      </c>
      <c r="G32" s="27" t="e">
        <f t="shared" si="5"/>
        <v>#DIV/0!</v>
      </c>
      <c r="H32" s="27" t="e">
        <f t="shared" si="5"/>
        <v>#DIV/0!</v>
      </c>
      <c r="I32" s="27" t="e">
        <f t="shared" si="5"/>
        <v>#DIV/0!</v>
      </c>
      <c r="J32" s="27" t="e">
        <f t="shared" si="5"/>
        <v>#DIV/0!</v>
      </c>
    </row>
    <row r="33" spans="3:19" ht="15.75" customHeight="1" x14ac:dyDescent="0.2">
      <c r="C33" s="29" t="s">
        <v>23</v>
      </c>
      <c r="D33" s="25" t="e">
        <f t="shared" ref="D33:J33" si="6">D17/D25</f>
        <v>#DIV/0!</v>
      </c>
      <c r="E33" s="25" t="e">
        <f t="shared" si="6"/>
        <v>#DIV/0!</v>
      </c>
      <c r="F33" s="25" t="e">
        <f t="shared" si="6"/>
        <v>#DIV/0!</v>
      </c>
      <c r="G33" s="25" t="e">
        <f t="shared" si="6"/>
        <v>#DIV/0!</v>
      </c>
      <c r="H33" s="25" t="e">
        <f t="shared" si="6"/>
        <v>#DIV/0!</v>
      </c>
      <c r="I33" s="25" t="e">
        <f t="shared" si="6"/>
        <v>#DIV/0!</v>
      </c>
      <c r="J33" s="25" t="e">
        <f t="shared" si="6"/>
        <v>#DIV/0!</v>
      </c>
    </row>
    <row r="34" spans="3:19" ht="15" customHeight="1" x14ac:dyDescent="0.2">
      <c r="C34" s="32" t="s">
        <v>72</v>
      </c>
      <c r="D34" s="53" t="e">
        <f t="shared" ref="D34:J34" si="7">((D21/1.11)+(D22*2.58)+D75+D24)/D28</f>
        <v>#DIV/0!</v>
      </c>
      <c r="E34" s="53" t="e">
        <f t="shared" si="7"/>
        <v>#DIV/0!</v>
      </c>
      <c r="F34" s="53" t="e">
        <f t="shared" si="7"/>
        <v>#DIV/0!</v>
      </c>
      <c r="G34" s="53" t="e">
        <f t="shared" si="7"/>
        <v>#DIV/0!</v>
      </c>
      <c r="H34" s="53" t="e">
        <f t="shared" si="7"/>
        <v>#DIV/0!</v>
      </c>
      <c r="I34" s="53" t="e">
        <f t="shared" si="7"/>
        <v>#DIV/0!</v>
      </c>
      <c r="J34" s="53" t="e">
        <f t="shared" si="7"/>
        <v>#DIV/0!</v>
      </c>
    </row>
    <row r="35" spans="3:19" ht="15" customHeight="1" x14ac:dyDescent="0.2">
      <c r="C35" s="93" t="s">
        <v>80</v>
      </c>
      <c r="D35" s="94" t="e">
        <f>IF(J3=1,IF(D34&lt;=50,"A",IF(D34&lt;=110,"B",IF(D34&lt;=210,"C",IF(D34&lt;=350,"D",IF(D34&lt;=540,"E",IF(D34&lt;=750,"F",IF(D34&gt;750,"G"))))))),IF(J3=2,IF(D34&lt;=30,"A",IF(D34&lt;=90,"B",IF(D34&lt;=170,"C",IF(D34&lt;=270,"D",IF(D34&lt;=380,"E",IF(D34&lt;=510,"F",IF(D34&gt;510,"G"))))))),IF(J3=3,IF(D34&lt;=100,"A",IF(D34&lt;=210,"B",IF(D34&lt;=370,"C",IF(D34&lt;=580,"D",IF(D34&lt;=830,"E",IF(D34&lt;=1130,"F",IF(D34&gt;1130,"G"))))))),IF(J3=4,IF(D34&lt;=50,"A",IF(D34&lt;=90,"B",IF(D34&lt;=150,"C",IF(D34&lt;=230,"D",IF(D34&lt;=330,"E",IF(D34&lt;=450,"F",IF(D34&gt;450,"G")))))))))))</f>
        <v>#DIV/0!</v>
      </c>
      <c r="E35" s="94" t="e">
        <f>IF(J3=1,IF(E34&lt;=50,"A",IF(E34&lt;=110,"B",IF(E34&lt;=210,"C",IF(E34&lt;=350,"D",IF(E34&lt;=540,"E",IF(E34&lt;=750,"F",IF(E34&gt;750,"G"))))))),IF(J3=2,IF(E34&lt;=30,"A",IF(E34&lt;=90,"B",IF(E34&lt;=170,"C",IF(E34&lt;=270,"D",IF(E34&lt;=380,"E",IF(E34&lt;=510,"F",IF(E34&gt;510,"G"))))))),IF(J3=3,IF(E34&lt;=100,"A",IF(E34&lt;=210,"B",IF(E34&lt;=370,"C",IF(E34&lt;=580,"D",IF(E34&lt;=830,"E",IF(E34&lt;=1130,"F",IF(E34&gt;1130,"G"))))))),IF(J3=4,IF(E34&lt;=50,"A",IF(E34&lt;=90,"B",IF(E34&lt;=150,"C",IF(E34&lt;=230,"D",IF(E34&lt;=330,"E",IF(E34&lt;=450,"F",IF(E34&gt;450,"G")))))))))))</f>
        <v>#DIV/0!</v>
      </c>
      <c r="F35" s="94" t="e">
        <f>IF(J3=1,IF(F34&lt;=50,"A",IF(F34&lt;=110,"B",IF(F34&lt;=210,"C",IF(F34&lt;=350,"D",IF(F34&lt;=540,"E",IF(F34&lt;=750,"F",IF(F34&gt;750,"G"))))))),IF(J3=2,IF(F34&lt;=30,"A",IF(F34&lt;=90,"B",IF(F34&lt;=170,"C",IF(F34&lt;=270,"D",IF(F34&lt;=380,"E",IF(F34&lt;=510,"F",IF(F34&gt;510,"G"))))))),IF(J3=3,IF(F34&lt;=100,"A",IF(F34&lt;=210,"B",IF(F34&lt;=370,"C",IF(F34&lt;=580,"D",IF(F34&lt;=830,"E",IF(F34&lt;=1130,"F",IF(F34&gt;1130,"G"))))))),IF(J3=4,IF(F34&lt;=50,"A",IF(F34&lt;=90,"B",IF(F34&lt;=150,"C",IF(F34&lt;=230,"D",IF(F34&lt;=330,"E",IF(F34&lt;=450,"F",IF(F34&gt;450,"G")))))))))))</f>
        <v>#DIV/0!</v>
      </c>
      <c r="G35" s="94" t="e">
        <f>IF(J3=1,IF(G34&lt;=50,"A",IF(G34&lt;=110,"B",IF(G34&lt;=210,"C",IF(G34&lt;=350,"D",IF(G34&lt;=540,"E",IF(G34&lt;=750,"F",IF(G34&gt;750,"G"))))))),IF(J3=2,IF(G34&lt;=30,"A",IF(G34&lt;=90,"B",IF(G34&lt;=170,"C",IF(G34&lt;=270,"D",IF(G34&lt;=380,"E",IF(G34&lt;=510,"F",IF(G34&gt;510,"G"))))))),IF(J3=3,IF(G34&lt;=100,"A",IF(G34&lt;=210,"B",IF(G34&lt;=370,"C",IF(G34&lt;=580,"D",IF(G34&lt;=830,"E",IF(G34&lt;=1130,"F",IF(G34&gt;1130,"G"))))))),IF(J3=4,IF(G34&lt;=50,"A",IF(G34&lt;=90,"B",IF(G34&lt;=150,"C",IF(G34&lt;=230,"D",IF(G34&lt;=330,"E",IF(G34&lt;=450,"F",IF(G34&gt;450,"G")))))))))))</f>
        <v>#DIV/0!</v>
      </c>
      <c r="H35" s="94" t="e">
        <f>IF($J$3=1,IF(H34&lt;=50,"A",IF(H34&lt;=110,"B",IF(H34&lt;=210,"C",IF(H34&lt;=350,"D",IF(H34&lt;=540,"E",IF(H34&lt;=750,"F",IF(H34&gt;750,"G"))))))),IF($J$3=2,IF(H34&lt;=30,"A",IF(H34&lt;=90,"B",IF(H34&lt;=170,"C",IF(H34&lt;=270,"D",IF(H34&lt;=380,"E",IF(H34&lt;=510,"F",IF(H34&gt;510,"G"))))))),IF($J$3=3,IF(H34&lt;=100,"A",IF(H34&lt;=210,"B",IF(H34&lt;=370,"C",IF(H34&lt;=580,"D",IF(H34&lt;=830,"E",IF(H34&lt;=1130,"F",IF(H34&gt;1130,"G"))))))),IF($J$3=4,IF(H34&lt;=50,"A",IF(H34&lt;=90,"B",IF(H34&lt;=150,"C",IF(H34&lt;=230,"D",IF(H34&lt;=330,"E",IF(H34&lt;=450,"F",IF(H34&gt;450,"G")))))))))))</f>
        <v>#DIV/0!</v>
      </c>
      <c r="I35" s="94" t="e">
        <f t="shared" ref="I35:J35" si="8">IF($J$3=1,IF(I34&lt;=50,"A",IF(I34&lt;=110,"B",IF(I34&lt;=210,"C",IF(I34&lt;=350,"D",IF(I34&lt;=540,"E",IF(I34&lt;=750,"F",IF(I34&gt;750,"G"))))))),IF($J$3=2,IF(I34&lt;=30,"A",IF(I34&lt;=90,"B",IF(I34&lt;=170,"C",IF(I34&lt;=270,"D",IF(I34&lt;=380,"E",IF(I34&lt;=510,"F",IF(I34&gt;510,"G"))))))),IF($J$3=3,IF(I34&lt;=100,"A",IF(I34&lt;=210,"B",IF(I34&lt;=370,"C",IF(I34&lt;=580,"D",IF(I34&lt;=830,"E",IF(I34&lt;=1130,"F",IF(I34&gt;1130,"G"))))))),IF($J$3=4,IF(I34&lt;=50,"A",IF(I34&lt;=90,"B",IF(I34&lt;=150,"C",IF(I34&lt;=230,"D",IF(I34&lt;=330,"E",IF(I34&lt;=450,"F",IF(I34&gt;450,"G")))))))))))</f>
        <v>#DIV/0!</v>
      </c>
      <c r="J35" s="94" t="e">
        <f t="shared" si="8"/>
        <v>#DIV/0!</v>
      </c>
    </row>
    <row r="36" spans="3:19" x14ac:dyDescent="0.2">
      <c r="C36" s="29" t="s">
        <v>15</v>
      </c>
      <c r="D36" s="30" t="e">
        <f t="shared" ref="D36:J36" si="9">D88/D28</f>
        <v>#DIV/0!</v>
      </c>
      <c r="E36" s="30" t="e">
        <f t="shared" si="9"/>
        <v>#DIV/0!</v>
      </c>
      <c r="F36" s="30" t="e">
        <f t="shared" si="9"/>
        <v>#DIV/0!</v>
      </c>
      <c r="G36" s="30" t="e">
        <f t="shared" si="9"/>
        <v>#DIV/0!</v>
      </c>
      <c r="H36" s="30" t="e">
        <f t="shared" si="9"/>
        <v>#DIV/0!</v>
      </c>
      <c r="I36" s="30" t="e">
        <f t="shared" si="9"/>
        <v>#DIV/0!</v>
      </c>
      <c r="J36" s="30" t="e">
        <f t="shared" si="9"/>
        <v>#DIV/0!</v>
      </c>
    </row>
    <row r="37" spans="3:19" x14ac:dyDescent="0.2">
      <c r="C37" s="95" t="s">
        <v>81</v>
      </c>
      <c r="D37" s="96" t="e">
        <f>IF(J3=1,IF(D36&lt;=5,"A",IF(D36&lt;=15,"B",IF(D36&lt;=30,"C",IF(D36&lt;=60,"D",IF(D36&lt;=100,"E",IF(D36&lt;=145,"F",IF(D36&gt;145,"G"))))))),IF(J3=2,IF(D36&lt;=3,"A",IF(D36&lt;=10,"B",IF(D36&lt;=25,"C",IF(D36&lt;=45,"D",IF(D36&lt;=70,"E",IF(D36&lt;=95,"F",IF(D36&gt;95,"G"))))))),IF(J3=3,IF(D36&lt;=12,"A",IF(D36&lt;=30,"B",IF(D36&lt;=65,"C",IF(D36&lt;=110,"D",IF(D36&lt;=160,"E",IF(D36&lt;=220,"F",IF(D36&gt;220,"G"))))))),IF(J3=4,IF(D36&lt;=5,"A",IF(D36&lt;=10,"B",IF(D36&lt;=20,"C",IF(D36&lt;=35,"D",IF(D36&lt;=55,"E",IF(D36&lt;=80,"F",IF(D36&gt;80,"G")))))))))))</f>
        <v>#DIV/0!</v>
      </c>
      <c r="E37" s="96" t="e">
        <f>IF(J3=1,IF(E36&lt;=5,"A",IF(E36&lt;=15,"B",IF(E36&lt;=30,"C",IF(E36&lt;=60,"D",IF(E36&lt;=100,"E",IF(E36&lt;=145,"F",IF(E36&gt;145,"G"))))))),IF(J3=2,IF(E36&lt;=3,"A",IF(E36&lt;=10,"B",IF(E36&lt;=25,"C",IF(E36&lt;=45,"D",IF(E36&lt;=70,"E",IF(E36&lt;=95,"F",IF(E36&gt;95,"G"))))))),IF(J3=3,IF(E36&lt;=12,"A",IF(E36&lt;=30,"B",IF(E36&lt;=65,"C",IF(E36&lt;=110,"D",IF(E36&lt;=160,"E",IF(E36&lt;=220,"F",IF(E36&gt;220,"G"))))))),IF(J3=4,IF(E36&lt;=5,"A",IF(E36&lt;=10,"B",IF(E36&lt;=20,"C",IF(E36&lt;=35,"D",IF(E36&lt;=55,"E",IF(E36&lt;=80,"F",IF(E36&gt;80,"G")))))))))))</f>
        <v>#DIV/0!</v>
      </c>
      <c r="F37" s="96" t="e">
        <f>IF(J3=1,IF(F36&lt;=5,"A",IF(F36&lt;=15,"B",IF(F36&lt;=30,"C",IF(F36&lt;=60,"D",IF(F36&lt;=100,"E",IF(F36&lt;=145,"F",IF(F36&gt;145,"G"))))))),IF(J3=2,IF(F36&lt;=3,"A",IF(F36&lt;=10,"B",IF(F36&lt;=25,"C",IF(F36&lt;=45,"D",IF(F36&lt;=70,"E",IF(F36&lt;=95,"F",IF(F36&gt;95,"G"))))))),IF(J3=3,IF(F36&lt;=12,"A",IF(F36&lt;=30,"B",IF(F36&lt;=65,"C",IF(F36&lt;=110,"D",IF(F36&lt;=160,"E",IF(F36&lt;=220,"F",IF(F36&gt;220,"G"))))))),IF(J3=4,IF(F36&lt;=5,"A",IF(F36&lt;=10,"B",IF(F36&lt;=20,"C",IF(F36&lt;=35,"D",IF(F36&lt;=55,"E",IF(F36&lt;=80,"F",IF(F36&gt;80,"G")))))))))))</f>
        <v>#DIV/0!</v>
      </c>
      <c r="G37" s="96" t="e">
        <f>IF(J3=1,IF(G36&lt;=5,"A",IF(G36&lt;=15,"B",IF(G36&lt;=30,"C",IF(G36&lt;=60,"D",IF(G36&lt;=100,"E",IF(G36&lt;=145,"F",IF(G36&gt;145,"G"))))))),IF(J3=2,IF(G36&lt;=3,"A",IF(G36&lt;=10,"B",IF(G36&lt;=25,"C",IF(G36&lt;=45,"D",IF(G36&lt;=70,"E",IF(G36&lt;=95,"F",IF(G36&gt;95,"G"))))))),IF(J3=3,IF(G36&lt;=12,"A",IF(G36&lt;=30,"B",IF(G36&lt;=65,"C",IF(G36&lt;=110,"D",IF(G36&lt;=160,"E",IF(G36&lt;=220,"F",IF(G36&gt;220,"G"))))))),IF(J3=4,IF(G36&lt;=5,"A",IF(G36&lt;=10,"B",IF(G36&lt;=20,"C",IF(G36&lt;=35,"D",IF(G36&lt;=55,"E",IF(G36&lt;=80,"F",IF(G36&gt;80,"G")))))))))))</f>
        <v>#DIV/0!</v>
      </c>
      <c r="H37" s="96" t="e">
        <f>IF($J$3=1,IF(H36&lt;=5,"A",IF(H36&lt;=15,"B",IF(H36&lt;=30,"C",IF(H36&lt;=60,"D",IF(H36&lt;=100,"E",IF(H36&lt;=145,"F",IF(H36&gt;145,"G"))))))),IF($J$3=2,IF(H36&lt;=3,"A",IF(H36&lt;=10,"B",IF(H36&lt;=25,"C",IF(H36&lt;=45,"D",IF(H36&lt;=70,"E",IF(H36&lt;=95,"F",IF(H36&gt;95,"G"))))))),IF($J$3=3,IF(H36&lt;=12,"A",IF(H36&lt;=30,"B",IF(H36&lt;=65,"C",IF(H36&lt;=110,"D",IF(H36&lt;=160,"E",IF(H36&lt;=220,"F",IF(H36&gt;220,"G"))))))),IF($J$3=4,IF(H36&lt;=5,"A",IF(H36&lt;=10,"B",IF(H36&lt;=20,"C",IF(H36&lt;=35,"D",IF(H36&lt;=55,"E",IF(H36&lt;=80,"F",IF(H36&gt;80,"G")))))))))))</f>
        <v>#DIV/0!</v>
      </c>
      <c r="I37" s="96" t="e">
        <f t="shared" ref="I37:J37" si="10">IF($J$3=1,IF(I36&lt;=5,"A",IF(I36&lt;=15,"B",IF(I36&lt;=30,"C",IF(I36&lt;=60,"D",IF(I36&lt;=100,"E",IF(I36&lt;=145,"F",IF(I36&gt;145,"G"))))))),IF($J$3=2,IF(I36&lt;=3,"A",IF(I36&lt;=10,"B",IF(I36&lt;=25,"C",IF(I36&lt;=45,"D",IF(I36&lt;=70,"E",IF(I36&lt;=95,"F",IF(I36&gt;95,"G"))))))),IF($J$3=3,IF(I36&lt;=12,"A",IF(I36&lt;=30,"B",IF(I36&lt;=65,"C",IF(I36&lt;=110,"D",IF(I36&lt;=160,"E",IF(I36&lt;=220,"F",IF(I36&gt;220,"G"))))))),IF($J$3=4,IF(I36&lt;=5,"A",IF(I36&lt;=10,"B",IF(I36&lt;=20,"C",IF(I36&lt;=35,"D",IF(I36&lt;=55,"E",IF(I36&lt;=80,"F",IF(I36&gt;80,"G")))))))))))</f>
        <v>#DIV/0!</v>
      </c>
      <c r="J37" s="96" t="e">
        <f t="shared" si="10"/>
        <v>#DIV/0!</v>
      </c>
    </row>
    <row r="39" spans="3:19" x14ac:dyDescent="0.2">
      <c r="C39" s="81" t="s">
        <v>16</v>
      </c>
      <c r="D39" s="142" t="s">
        <v>27</v>
      </c>
      <c r="E39" s="143"/>
      <c r="F39" s="143"/>
      <c r="G39" s="143"/>
      <c r="H39" s="143"/>
      <c r="I39" s="143"/>
      <c r="J39" s="144"/>
    </row>
    <row r="40" spans="3:19" x14ac:dyDescent="0.2">
      <c r="C40" s="8">
        <v>2020</v>
      </c>
      <c r="D40" s="105"/>
      <c r="E40" s="106"/>
      <c r="F40" s="106"/>
      <c r="G40" s="106"/>
      <c r="H40" s="106"/>
      <c r="I40" s="106"/>
      <c r="J40" s="107"/>
      <c r="K40" s="54" t="s">
        <v>31</v>
      </c>
    </row>
    <row r="41" spans="3:19" x14ac:dyDescent="0.2">
      <c r="C41" s="8">
        <v>2021</v>
      </c>
      <c r="D41" s="105"/>
      <c r="E41" s="106"/>
      <c r="F41" s="106"/>
      <c r="G41" s="106"/>
      <c r="H41" s="106"/>
      <c r="I41" s="106"/>
      <c r="J41" s="107"/>
      <c r="K41" s="54" t="s">
        <v>31</v>
      </c>
    </row>
    <row r="42" spans="3:19" x14ac:dyDescent="0.2">
      <c r="C42" s="8">
        <v>2022</v>
      </c>
      <c r="D42" s="102"/>
      <c r="E42" s="103"/>
      <c r="F42" s="103"/>
      <c r="G42" s="103"/>
      <c r="H42" s="103"/>
      <c r="I42" s="103"/>
      <c r="J42" s="104"/>
      <c r="K42" s="54" t="s">
        <v>31</v>
      </c>
    </row>
    <row r="43" spans="3:19" x14ac:dyDescent="0.2">
      <c r="C43" s="8">
        <v>2023</v>
      </c>
      <c r="D43" s="102"/>
      <c r="E43" s="103"/>
      <c r="F43" s="103"/>
      <c r="G43" s="103"/>
      <c r="H43" s="103"/>
      <c r="I43" s="103"/>
      <c r="J43" s="104"/>
      <c r="K43" s="54" t="s">
        <v>31</v>
      </c>
    </row>
    <row r="44" spans="3:19" x14ac:dyDescent="0.2">
      <c r="C44" s="8">
        <v>2024</v>
      </c>
      <c r="D44" s="102"/>
      <c r="E44" s="103"/>
      <c r="F44" s="103"/>
      <c r="G44" s="103"/>
      <c r="H44" s="103"/>
      <c r="I44" s="103"/>
      <c r="J44" s="104"/>
      <c r="K44" s="54" t="s">
        <v>31</v>
      </c>
    </row>
    <row r="45" spans="3:19" x14ac:dyDescent="0.2">
      <c r="C45" s="8">
        <v>2025</v>
      </c>
      <c r="D45" s="141"/>
      <c r="E45" s="141"/>
      <c r="F45" s="141"/>
      <c r="G45" s="141"/>
      <c r="H45" s="141"/>
      <c r="I45" s="141"/>
      <c r="J45" s="141"/>
      <c r="K45" s="54" t="s">
        <v>31</v>
      </c>
    </row>
    <row r="46" spans="3:19" x14ac:dyDescent="0.2">
      <c r="C46" s="8">
        <v>2026</v>
      </c>
      <c r="D46" s="102"/>
      <c r="E46" s="103"/>
      <c r="F46" s="103"/>
      <c r="G46" s="103"/>
      <c r="H46" s="103"/>
      <c r="I46" s="103"/>
      <c r="J46" s="104"/>
      <c r="K46" s="54" t="s">
        <v>31</v>
      </c>
    </row>
    <row r="47" spans="3:19" s="34" customFormat="1" x14ac:dyDescent="0.2">
      <c r="C47" s="5"/>
      <c r="D47" s="5"/>
      <c r="E47" s="5"/>
      <c r="F47" s="5"/>
      <c r="G47" s="5"/>
      <c r="H47" s="5"/>
      <c r="I47" s="5"/>
      <c r="J47" s="5"/>
      <c r="K47" s="55"/>
      <c r="L47" s="4"/>
      <c r="M47" s="5"/>
      <c r="N47" s="5"/>
      <c r="O47" s="5"/>
      <c r="P47" s="5"/>
      <c r="Q47" s="5"/>
      <c r="R47" s="5"/>
      <c r="S47" s="5"/>
    </row>
    <row r="49" spans="3:19" x14ac:dyDescent="0.2">
      <c r="L49" s="34"/>
      <c r="M49" s="34"/>
      <c r="N49" s="34"/>
      <c r="O49" s="34"/>
      <c r="P49" s="34"/>
      <c r="Q49" s="34"/>
      <c r="R49" s="34"/>
      <c r="S49" s="34"/>
    </row>
    <row r="50" spans="3:19" s="34" customFormat="1" x14ac:dyDescent="0.2">
      <c r="C50" s="5"/>
      <c r="D50" s="5"/>
      <c r="E50" s="5"/>
      <c r="F50" s="5"/>
      <c r="G50" s="5"/>
      <c r="H50" s="5"/>
      <c r="I50" s="5"/>
      <c r="J50" s="5"/>
      <c r="K50" s="55"/>
      <c r="L50" s="4"/>
      <c r="M50" s="5"/>
      <c r="N50" s="5"/>
      <c r="O50" s="5"/>
      <c r="P50" s="5"/>
      <c r="Q50" s="5"/>
      <c r="R50" s="5"/>
      <c r="S50" s="5"/>
    </row>
    <row r="53" spans="3:19" x14ac:dyDescent="0.2">
      <c r="M53" s="79"/>
      <c r="N53" s="79"/>
      <c r="O53" s="79"/>
      <c r="P53" s="79"/>
      <c r="Q53" s="79"/>
      <c r="R53" s="79"/>
      <c r="S53" s="79"/>
    </row>
    <row r="54" spans="3:19" s="79" customFormat="1" x14ac:dyDescent="0.2">
      <c r="C54" s="5"/>
      <c r="D54" s="5"/>
      <c r="E54" s="5"/>
      <c r="F54" s="5"/>
      <c r="G54" s="5"/>
      <c r="H54" s="5"/>
      <c r="I54" s="5"/>
      <c r="J54" s="5"/>
      <c r="K54" s="54"/>
      <c r="L54" s="4"/>
    </row>
    <row r="55" spans="3:19" s="79" customFormat="1" x14ac:dyDescent="0.2">
      <c r="C55" s="5"/>
      <c r="D55" s="5"/>
      <c r="E55" s="5"/>
      <c r="F55" s="5"/>
      <c r="G55" s="5"/>
      <c r="H55" s="5"/>
      <c r="I55" s="5"/>
      <c r="J55" s="5"/>
      <c r="K55" s="54"/>
      <c r="L55" s="4"/>
      <c r="M55" s="5"/>
      <c r="N55" s="5"/>
      <c r="O55" s="5"/>
      <c r="P55" s="5"/>
      <c r="Q55" s="5"/>
      <c r="R55" s="5"/>
      <c r="S55" s="5"/>
    </row>
    <row r="72" spans="3:10" x14ac:dyDescent="0.2">
      <c r="C72" s="83" t="s">
        <v>9</v>
      </c>
      <c r="D72" s="84">
        <f>D12</f>
        <v>2020</v>
      </c>
      <c r="E72" s="84">
        <f t="shared" ref="E72:J72" si="11">E12</f>
        <v>2021</v>
      </c>
      <c r="F72" s="84">
        <f t="shared" si="11"/>
        <v>2022</v>
      </c>
      <c r="G72" s="84">
        <f t="shared" si="11"/>
        <v>2023</v>
      </c>
      <c r="H72" s="84">
        <f t="shared" si="11"/>
        <v>2024</v>
      </c>
      <c r="I72" s="84">
        <f t="shared" si="11"/>
        <v>2025</v>
      </c>
      <c r="J72" s="84">
        <f t="shared" si="11"/>
        <v>2026</v>
      </c>
    </row>
    <row r="73" spans="3:10" x14ac:dyDescent="0.2">
      <c r="C73" s="18" t="s">
        <v>18</v>
      </c>
      <c r="D73" s="20">
        <f t="shared" ref="D73:J74" si="12">D21/1000</f>
        <v>0</v>
      </c>
      <c r="E73" s="20">
        <f t="shared" si="12"/>
        <v>0</v>
      </c>
      <c r="F73" s="20">
        <f t="shared" si="12"/>
        <v>0</v>
      </c>
      <c r="G73" s="20">
        <f t="shared" si="12"/>
        <v>0</v>
      </c>
      <c r="H73" s="20">
        <f t="shared" si="12"/>
        <v>0</v>
      </c>
      <c r="I73" s="20">
        <f t="shared" si="12"/>
        <v>0</v>
      </c>
      <c r="J73" s="20">
        <f t="shared" si="12"/>
        <v>0</v>
      </c>
    </row>
    <row r="74" spans="3:10" x14ac:dyDescent="0.2">
      <c r="C74" s="18" t="s">
        <v>17</v>
      </c>
      <c r="D74" s="20">
        <f t="shared" si="12"/>
        <v>0</v>
      </c>
      <c r="E74" s="20">
        <f t="shared" si="12"/>
        <v>0</v>
      </c>
      <c r="F74" s="20">
        <f t="shared" si="12"/>
        <v>0</v>
      </c>
      <c r="G74" s="20">
        <f t="shared" si="12"/>
        <v>0</v>
      </c>
      <c r="H74" s="20">
        <f t="shared" si="12"/>
        <v>0</v>
      </c>
      <c r="I74" s="20">
        <f t="shared" si="12"/>
        <v>0</v>
      </c>
      <c r="J74" s="20">
        <f t="shared" si="12"/>
        <v>0</v>
      </c>
    </row>
    <row r="75" spans="3:10" x14ac:dyDescent="0.2">
      <c r="C75" s="18" t="s">
        <v>41</v>
      </c>
      <c r="D75" s="20">
        <f t="shared" ref="D75:J75" si="13">(D23*10)</f>
        <v>0</v>
      </c>
      <c r="E75" s="20">
        <f t="shared" si="13"/>
        <v>0</v>
      </c>
      <c r="F75" s="20">
        <f t="shared" si="13"/>
        <v>0</v>
      </c>
      <c r="G75" s="20">
        <f t="shared" si="13"/>
        <v>0</v>
      </c>
      <c r="H75" s="20">
        <f t="shared" si="13"/>
        <v>0</v>
      </c>
      <c r="I75" s="20">
        <f t="shared" si="13"/>
        <v>0</v>
      </c>
      <c r="J75" s="20">
        <f t="shared" si="13"/>
        <v>0</v>
      </c>
    </row>
    <row r="76" spans="3:10" x14ac:dyDescent="0.2">
      <c r="C76" s="18" t="s">
        <v>43</v>
      </c>
      <c r="D76" s="20">
        <f t="shared" ref="D76:J76" si="14">(D75/1000)</f>
        <v>0</v>
      </c>
      <c r="E76" s="20">
        <f t="shared" si="14"/>
        <v>0</v>
      </c>
      <c r="F76" s="20">
        <f t="shared" si="14"/>
        <v>0</v>
      </c>
      <c r="G76" s="20">
        <f t="shared" si="14"/>
        <v>0</v>
      </c>
      <c r="H76" s="20">
        <f t="shared" si="14"/>
        <v>0</v>
      </c>
      <c r="I76" s="20">
        <f t="shared" si="14"/>
        <v>0</v>
      </c>
      <c r="J76" s="20">
        <f t="shared" si="14"/>
        <v>0</v>
      </c>
    </row>
    <row r="77" spans="3:10" x14ac:dyDescent="0.2">
      <c r="C77" s="18" t="s">
        <v>44</v>
      </c>
      <c r="D77" s="20">
        <f t="shared" ref="D77:J77" si="15">(D24/1000)</f>
        <v>0</v>
      </c>
      <c r="E77" s="20">
        <f t="shared" si="15"/>
        <v>0</v>
      </c>
      <c r="F77" s="20">
        <f t="shared" si="15"/>
        <v>0</v>
      </c>
      <c r="G77" s="20">
        <f t="shared" si="15"/>
        <v>0</v>
      </c>
      <c r="H77" s="20">
        <f t="shared" si="15"/>
        <v>0</v>
      </c>
      <c r="I77" s="20">
        <f t="shared" si="15"/>
        <v>0</v>
      </c>
      <c r="J77" s="20">
        <f t="shared" si="15"/>
        <v>0</v>
      </c>
    </row>
    <row r="78" spans="3:10" x14ac:dyDescent="0.2">
      <c r="C78" s="18" t="s">
        <v>33</v>
      </c>
      <c r="D78" s="21">
        <f>(D25/1000)</f>
        <v>0</v>
      </c>
      <c r="E78" s="21">
        <f t="shared" ref="E78:J78" si="16">E25/1000</f>
        <v>0</v>
      </c>
      <c r="F78" s="21">
        <f t="shared" si="16"/>
        <v>0</v>
      </c>
      <c r="G78" s="21">
        <f t="shared" si="16"/>
        <v>0</v>
      </c>
      <c r="H78" s="21">
        <f t="shared" si="16"/>
        <v>0</v>
      </c>
      <c r="I78" s="21">
        <f t="shared" si="16"/>
        <v>0</v>
      </c>
      <c r="J78" s="21">
        <f t="shared" si="16"/>
        <v>0</v>
      </c>
    </row>
    <row r="79" spans="3:10" x14ac:dyDescent="0.2">
      <c r="C79" s="4"/>
    </row>
    <row r="80" spans="3:10" x14ac:dyDescent="0.2">
      <c r="C80" s="85" t="s">
        <v>10</v>
      </c>
      <c r="D80" s="101">
        <f>D72</f>
        <v>2020</v>
      </c>
      <c r="E80" s="101">
        <f t="shared" ref="E80:J80" si="17">E72</f>
        <v>2021</v>
      </c>
      <c r="F80" s="101">
        <f t="shared" si="17"/>
        <v>2022</v>
      </c>
      <c r="G80" s="101">
        <f t="shared" si="17"/>
        <v>2023</v>
      </c>
      <c r="H80" s="101">
        <f t="shared" si="17"/>
        <v>2024</v>
      </c>
      <c r="I80" s="101">
        <f t="shared" si="17"/>
        <v>2025</v>
      </c>
      <c r="J80" s="101">
        <f t="shared" si="17"/>
        <v>2026</v>
      </c>
    </row>
    <row r="81" spans="3:10" x14ac:dyDescent="0.2">
      <c r="C81" s="8" t="s">
        <v>11</v>
      </c>
      <c r="D81" s="97"/>
      <c r="E81" s="97"/>
      <c r="F81" s="97"/>
      <c r="G81" s="97"/>
      <c r="H81" s="97"/>
      <c r="I81" s="97"/>
      <c r="J81" s="97"/>
    </row>
    <row r="82" spans="3:10" x14ac:dyDescent="0.2">
      <c r="C82" s="30" t="s">
        <v>46</v>
      </c>
      <c r="D82" s="31" t="e">
        <f t="shared" ref="D82:J82" si="18">D21/D81/D28*1000</f>
        <v>#DIV/0!</v>
      </c>
      <c r="E82" s="31" t="e">
        <f t="shared" si="18"/>
        <v>#DIV/0!</v>
      </c>
      <c r="F82" s="31" t="e">
        <f t="shared" si="18"/>
        <v>#DIV/0!</v>
      </c>
      <c r="G82" s="31" t="e">
        <f t="shared" si="18"/>
        <v>#DIV/0!</v>
      </c>
      <c r="H82" s="31" t="e">
        <f t="shared" si="18"/>
        <v>#DIV/0!</v>
      </c>
      <c r="I82" s="31" t="e">
        <f t="shared" si="18"/>
        <v>#DIV/0!</v>
      </c>
      <c r="J82" s="31" t="e">
        <f t="shared" si="18"/>
        <v>#DIV/0!</v>
      </c>
    </row>
    <row r="83" spans="3:10" x14ac:dyDescent="0.2">
      <c r="C83" s="30" t="s">
        <v>25</v>
      </c>
      <c r="D83" s="31">
        <f t="shared" ref="D83:J83" si="19">D21/1.11*0.234</f>
        <v>0</v>
      </c>
      <c r="E83" s="31">
        <f t="shared" si="19"/>
        <v>0</v>
      </c>
      <c r="F83" s="31">
        <f t="shared" si="19"/>
        <v>0</v>
      </c>
      <c r="G83" s="31">
        <f t="shared" si="19"/>
        <v>0</v>
      </c>
      <c r="H83" s="31">
        <f t="shared" si="19"/>
        <v>0</v>
      </c>
      <c r="I83" s="31">
        <f t="shared" si="19"/>
        <v>0</v>
      </c>
      <c r="J83" s="31">
        <f t="shared" si="19"/>
        <v>0</v>
      </c>
    </row>
    <row r="84" spans="3:10" x14ac:dyDescent="0.2">
      <c r="C84" s="8" t="s">
        <v>26</v>
      </c>
      <c r="D84" s="28">
        <f t="shared" ref="D84:J84" si="20">D22*0.084</f>
        <v>0</v>
      </c>
      <c r="E84" s="28">
        <f t="shared" si="20"/>
        <v>0</v>
      </c>
      <c r="F84" s="28">
        <f t="shared" si="20"/>
        <v>0</v>
      </c>
      <c r="G84" s="28">
        <f t="shared" si="20"/>
        <v>0</v>
      </c>
      <c r="H84" s="28">
        <f t="shared" si="20"/>
        <v>0</v>
      </c>
      <c r="I84" s="28">
        <f t="shared" si="20"/>
        <v>0</v>
      </c>
      <c r="J84" s="28">
        <f t="shared" si="20"/>
        <v>0</v>
      </c>
    </row>
    <row r="85" spans="3:10" x14ac:dyDescent="0.2">
      <c r="C85" s="33" t="s">
        <v>49</v>
      </c>
      <c r="D85" s="31" t="e">
        <f t="shared" ref="D85:J85" si="21">((D75*1000)/(D28*D81))</f>
        <v>#DIV/0!</v>
      </c>
      <c r="E85" s="31" t="e">
        <f t="shared" si="21"/>
        <v>#DIV/0!</v>
      </c>
      <c r="F85" s="31" t="e">
        <f t="shared" si="21"/>
        <v>#DIV/0!</v>
      </c>
      <c r="G85" s="31" t="e">
        <f t="shared" si="21"/>
        <v>#DIV/0!</v>
      </c>
      <c r="H85" s="31" t="e">
        <f t="shared" si="21"/>
        <v>#DIV/0!</v>
      </c>
      <c r="I85" s="31" t="e">
        <f t="shared" si="21"/>
        <v>#DIV/0!</v>
      </c>
      <c r="J85" s="31" t="e">
        <f t="shared" si="21"/>
        <v>#DIV/0!</v>
      </c>
    </row>
    <row r="86" spans="3:10" x14ac:dyDescent="0.2">
      <c r="C86" s="33" t="s">
        <v>50</v>
      </c>
      <c r="D86" s="31">
        <f t="shared" ref="D86:J86" si="22">(D75*0.3)</f>
        <v>0</v>
      </c>
      <c r="E86" s="31">
        <f t="shared" si="22"/>
        <v>0</v>
      </c>
      <c r="F86" s="31">
        <f t="shared" si="22"/>
        <v>0</v>
      </c>
      <c r="G86" s="31">
        <f t="shared" si="22"/>
        <v>0</v>
      </c>
      <c r="H86" s="31">
        <f t="shared" si="22"/>
        <v>0</v>
      </c>
      <c r="I86" s="31">
        <f t="shared" si="22"/>
        <v>0</v>
      </c>
      <c r="J86" s="31">
        <f t="shared" si="22"/>
        <v>0</v>
      </c>
    </row>
    <row r="87" spans="3:10" x14ac:dyDescent="0.2">
      <c r="C87" s="8" t="s">
        <v>51</v>
      </c>
      <c r="D87" s="28">
        <f t="shared" ref="D87:J87" si="23">(D24*0.013)</f>
        <v>0</v>
      </c>
      <c r="E87" s="28">
        <f t="shared" si="23"/>
        <v>0</v>
      </c>
      <c r="F87" s="28">
        <f t="shared" si="23"/>
        <v>0</v>
      </c>
      <c r="G87" s="28">
        <f t="shared" si="23"/>
        <v>0</v>
      </c>
      <c r="H87" s="28">
        <f t="shared" si="23"/>
        <v>0</v>
      </c>
      <c r="I87" s="28">
        <f t="shared" si="23"/>
        <v>0</v>
      </c>
      <c r="J87" s="28">
        <f t="shared" si="23"/>
        <v>0</v>
      </c>
    </row>
    <row r="88" spans="3:10" x14ac:dyDescent="0.2">
      <c r="C88" s="30" t="s">
        <v>24</v>
      </c>
      <c r="D88" s="31">
        <f t="shared" ref="D88:J88" si="24">(((D21/1.11)*0.234)+(D22*0.084))+(D75*0.3)+(D24*0.013)</f>
        <v>0</v>
      </c>
      <c r="E88" s="31">
        <f t="shared" si="24"/>
        <v>0</v>
      </c>
      <c r="F88" s="31">
        <f t="shared" si="24"/>
        <v>0</v>
      </c>
      <c r="G88" s="31">
        <f t="shared" si="24"/>
        <v>0</v>
      </c>
      <c r="H88" s="31">
        <f t="shared" si="24"/>
        <v>0</v>
      </c>
      <c r="I88" s="31">
        <f t="shared" si="24"/>
        <v>0</v>
      </c>
      <c r="J88" s="31">
        <f t="shared" si="24"/>
        <v>0</v>
      </c>
    </row>
  </sheetData>
  <sheetProtection selectLockedCells="1"/>
  <mergeCells count="12">
    <mergeCell ref="D46:J46"/>
    <mergeCell ref="A1:J1"/>
    <mergeCell ref="A2:A4"/>
    <mergeCell ref="C3:D3"/>
    <mergeCell ref="E3:H3"/>
    <mergeCell ref="D39:J39"/>
    <mergeCell ref="D40:J40"/>
    <mergeCell ref="D41:J41"/>
    <mergeCell ref="D42:J42"/>
    <mergeCell ref="D43:J43"/>
    <mergeCell ref="D44:J44"/>
    <mergeCell ref="D45:J45"/>
  </mergeCells>
  <conditionalFormatting sqref="D35:J35">
    <cfRule type="containsText" dxfId="231" priority="225" operator="containsText" text="FAUX">
      <formula>NOT(ISERROR(SEARCH("FAUX",D35)))</formula>
    </cfRule>
    <cfRule type="containsText" dxfId="230" priority="226" operator="containsText" text="G">
      <formula>NOT(ISERROR(SEARCH("G",D35)))</formula>
    </cfRule>
    <cfRule type="containsText" dxfId="229" priority="227" operator="containsText" text="F">
      <formula>NOT(ISERROR(SEARCH("F",D35)))</formula>
    </cfRule>
    <cfRule type="containsText" dxfId="228" priority="228" operator="containsText" text="E">
      <formula>NOT(ISERROR(SEARCH("E",D35)))</formula>
    </cfRule>
    <cfRule type="containsText" dxfId="227" priority="229" operator="containsText" text="D">
      <formula>NOT(ISERROR(SEARCH("D",D35)))</formula>
    </cfRule>
    <cfRule type="containsText" dxfId="226" priority="230" operator="containsText" text="C">
      <formula>NOT(ISERROR(SEARCH("C",D35)))</formula>
    </cfRule>
    <cfRule type="containsText" dxfId="225" priority="231" operator="containsText" text="B">
      <formula>NOT(ISERROR(SEARCH("B",D35)))</formula>
    </cfRule>
    <cfRule type="containsText" dxfId="224" priority="232" operator="containsText" text="A">
      <formula>NOT(ISERROR(SEARCH("A",D35)))</formula>
    </cfRule>
  </conditionalFormatting>
  <conditionalFormatting sqref="D35">
    <cfRule type="containsText" dxfId="223" priority="224" operator="containsText" text="B">
      <formula>NOT(ISERROR(SEARCH("B",D35)))</formula>
    </cfRule>
  </conditionalFormatting>
  <conditionalFormatting sqref="E35">
    <cfRule type="containsText" dxfId="222" priority="223" operator="containsText" text="B">
      <formula>NOT(ISERROR(SEARCH("B",E35)))</formula>
    </cfRule>
  </conditionalFormatting>
  <conditionalFormatting sqref="F35">
    <cfRule type="containsText" dxfId="221" priority="222" operator="containsText" text="B">
      <formula>NOT(ISERROR(SEARCH("B",F35)))</formula>
    </cfRule>
  </conditionalFormatting>
  <conditionalFormatting sqref="G35:J35">
    <cfRule type="containsText" dxfId="220" priority="221" operator="containsText" text="B">
      <formula>NOT(ISERROR(SEARCH("B",G35)))</formula>
    </cfRule>
  </conditionalFormatting>
  <conditionalFormatting sqref="D37:J37">
    <cfRule type="containsText" dxfId="219" priority="211" operator="containsText" text="FAUX">
      <formula>NOT(ISERROR(SEARCH("FAUX",D37)))</formula>
    </cfRule>
    <cfRule type="containsText" dxfId="218" priority="212" operator="containsText" text="F">
      <formula>NOT(ISERROR(SEARCH("F",D37)))</formula>
    </cfRule>
    <cfRule type="containsText" dxfId="217" priority="213" operator="containsText" text="G">
      <formula>NOT(ISERROR(SEARCH("G",D37)))</formula>
    </cfRule>
    <cfRule type="containsText" dxfId="216" priority="214" operator="containsText" text="F">
      <formula>NOT(ISERROR(SEARCH("F",D37)))</formula>
    </cfRule>
    <cfRule type="containsText" dxfId="215" priority="215" operator="containsText" text="F">
      <formula>NOT(ISERROR(SEARCH("F",D37)))</formula>
    </cfRule>
    <cfRule type="containsText" dxfId="214" priority="216" operator="containsText" text="E">
      <formula>NOT(ISERROR(SEARCH("E",D37)))</formula>
    </cfRule>
    <cfRule type="containsText" dxfId="213" priority="217" operator="containsText" text="D">
      <formula>NOT(ISERROR(SEARCH("D",D37)))</formula>
    </cfRule>
    <cfRule type="containsText" dxfId="212" priority="218" operator="containsText" text="C">
      <formula>NOT(ISERROR(SEARCH("C",D37)))</formula>
    </cfRule>
    <cfRule type="containsText" dxfId="211" priority="219" operator="containsText" text="B">
      <formula>NOT(ISERROR(SEARCH("B",D37)))</formula>
    </cfRule>
    <cfRule type="containsText" dxfId="210" priority="220" operator="containsText" text="A">
      <formula>NOT(ISERROR(SEARCH("A",D37)))</formula>
    </cfRule>
  </conditionalFormatting>
  <conditionalFormatting sqref="H35:J35 H37:J37">
    <cfRule type="containsText" dxfId="209" priority="201" operator="containsText" text="FAUX">
      <formula>NOT(ISERROR(SEARCH("FAUX",H35)))</formula>
    </cfRule>
    <cfRule type="containsText" dxfId="208" priority="202" operator="containsText" text="F">
      <formula>NOT(ISERROR(SEARCH("F",H35)))</formula>
    </cfRule>
    <cfRule type="containsText" dxfId="207" priority="203" operator="containsText" text="G">
      <formula>NOT(ISERROR(SEARCH("G",H35)))</formula>
    </cfRule>
    <cfRule type="containsText" dxfId="206" priority="204" operator="containsText" text="F">
      <formula>NOT(ISERROR(SEARCH("F",H35)))</formula>
    </cfRule>
    <cfRule type="containsText" dxfId="205" priority="205" operator="containsText" text="F">
      <formula>NOT(ISERROR(SEARCH("F",H35)))</formula>
    </cfRule>
    <cfRule type="containsText" dxfId="204" priority="206" operator="containsText" text="E">
      <formula>NOT(ISERROR(SEARCH("E",H35)))</formula>
    </cfRule>
    <cfRule type="containsText" dxfId="203" priority="207" operator="containsText" text="D">
      <formula>NOT(ISERROR(SEARCH("D",H35)))</formula>
    </cfRule>
    <cfRule type="containsText" dxfId="202" priority="208" operator="containsText" text="C">
      <formula>NOT(ISERROR(SEARCH("C",H35)))</formula>
    </cfRule>
    <cfRule type="containsText" dxfId="201" priority="209" operator="containsText" text="B">
      <formula>NOT(ISERROR(SEARCH("B",H35)))</formula>
    </cfRule>
    <cfRule type="containsText" dxfId="200" priority="210" operator="containsText" text="A">
      <formula>NOT(ISERROR(SEARCH("A",H35)))</formula>
    </cfRule>
  </conditionalFormatting>
  <conditionalFormatting sqref="H35:J35">
    <cfRule type="containsText" dxfId="199" priority="193" operator="containsText" text="FAUX">
      <formula>NOT(ISERROR(SEARCH("FAUX",H35)))</formula>
    </cfRule>
    <cfRule type="containsText" dxfId="198" priority="194" operator="containsText" text="G">
      <formula>NOT(ISERROR(SEARCH("G",H35)))</formula>
    </cfRule>
    <cfRule type="containsText" dxfId="197" priority="195" operator="containsText" text="F">
      <formula>NOT(ISERROR(SEARCH("F",H35)))</formula>
    </cfRule>
    <cfRule type="containsText" dxfId="196" priority="196" operator="containsText" text="E">
      <formula>NOT(ISERROR(SEARCH("E",H35)))</formula>
    </cfRule>
    <cfRule type="containsText" dxfId="195" priority="197" operator="containsText" text="D">
      <formula>NOT(ISERROR(SEARCH("D",H35)))</formula>
    </cfRule>
    <cfRule type="containsText" dxfId="194" priority="198" operator="containsText" text="C">
      <formula>NOT(ISERROR(SEARCH("C",H35)))</formula>
    </cfRule>
    <cfRule type="containsText" dxfId="193" priority="199" operator="containsText" text="B">
      <formula>NOT(ISERROR(SEARCH("B",H35)))</formula>
    </cfRule>
    <cfRule type="containsText" dxfId="192" priority="200" operator="containsText" text="A">
      <formula>NOT(ISERROR(SEARCH("A",H35)))</formula>
    </cfRule>
  </conditionalFormatting>
  <conditionalFormatting sqref="H35:J35">
    <cfRule type="containsText" dxfId="191" priority="192" operator="containsText" text="B">
      <formula>NOT(ISERROR(SEARCH("B",H35)))</formula>
    </cfRule>
  </conditionalFormatting>
  <conditionalFormatting sqref="H35:J35">
    <cfRule type="containsText" dxfId="190" priority="191" operator="containsText" text="B">
      <formula>NOT(ISERROR(SEARCH("B",H35)))</formula>
    </cfRule>
  </conditionalFormatting>
  <conditionalFormatting sqref="H35:J35">
    <cfRule type="containsText" dxfId="189" priority="183" operator="containsText" text="FAUX">
      <formula>NOT(ISERROR(SEARCH("FAUX",H35)))</formula>
    </cfRule>
    <cfRule type="containsText" dxfId="188" priority="184" operator="containsText" text="G">
      <formula>NOT(ISERROR(SEARCH("G",H35)))</formula>
    </cfRule>
    <cfRule type="containsText" dxfId="187" priority="185" operator="containsText" text="F">
      <formula>NOT(ISERROR(SEARCH("F",H35)))</formula>
    </cfRule>
    <cfRule type="containsText" dxfId="186" priority="186" operator="containsText" text="E">
      <formula>NOT(ISERROR(SEARCH("E",H35)))</formula>
    </cfRule>
    <cfRule type="containsText" dxfId="185" priority="187" operator="containsText" text="D">
      <formula>NOT(ISERROR(SEARCH("D",H35)))</formula>
    </cfRule>
    <cfRule type="containsText" dxfId="184" priority="188" operator="containsText" text="C">
      <formula>NOT(ISERROR(SEARCH("C",H35)))</formula>
    </cfRule>
    <cfRule type="containsText" dxfId="183" priority="189" operator="containsText" text="B">
      <formula>NOT(ISERROR(SEARCH("B",H35)))</formula>
    </cfRule>
    <cfRule type="containsText" dxfId="182" priority="190" operator="containsText" text="A">
      <formula>NOT(ISERROR(SEARCH("A",H35)))</formula>
    </cfRule>
  </conditionalFormatting>
  <conditionalFormatting sqref="H35:J35">
    <cfRule type="containsText" dxfId="181" priority="182" operator="containsText" text="B">
      <formula>NOT(ISERROR(SEARCH("B",H35)))</formula>
    </cfRule>
  </conditionalFormatting>
  <conditionalFormatting sqref="H35:J35">
    <cfRule type="containsText" dxfId="180" priority="181" operator="containsText" text="B">
      <formula>NOT(ISERROR(SEARCH("B",H35)))</formula>
    </cfRule>
  </conditionalFormatting>
  <conditionalFormatting sqref="H37:J37">
    <cfRule type="containsText" dxfId="179" priority="171" operator="containsText" text="FAUX">
      <formula>NOT(ISERROR(SEARCH("FAUX",H37)))</formula>
    </cfRule>
    <cfRule type="containsText" dxfId="178" priority="172" operator="containsText" text="F">
      <formula>NOT(ISERROR(SEARCH("F",H37)))</formula>
    </cfRule>
    <cfRule type="containsText" dxfId="177" priority="173" operator="containsText" text="G">
      <formula>NOT(ISERROR(SEARCH("G",H37)))</formula>
    </cfRule>
    <cfRule type="containsText" dxfId="176" priority="174" operator="containsText" text="F">
      <formula>NOT(ISERROR(SEARCH("F",H37)))</formula>
    </cfRule>
    <cfRule type="containsText" dxfId="175" priority="175" operator="containsText" text="F">
      <formula>NOT(ISERROR(SEARCH("F",H37)))</formula>
    </cfRule>
    <cfRule type="containsText" dxfId="174" priority="176" operator="containsText" text="E">
      <formula>NOT(ISERROR(SEARCH("E",H37)))</formula>
    </cfRule>
    <cfRule type="containsText" dxfId="173" priority="177" operator="containsText" text="D">
      <formula>NOT(ISERROR(SEARCH("D",H37)))</formula>
    </cfRule>
    <cfRule type="containsText" dxfId="172" priority="178" operator="containsText" text="C">
      <formula>NOT(ISERROR(SEARCH("C",H37)))</formula>
    </cfRule>
    <cfRule type="containsText" dxfId="171" priority="179" operator="containsText" text="B">
      <formula>NOT(ISERROR(SEARCH("B",H37)))</formula>
    </cfRule>
    <cfRule type="containsText" dxfId="170" priority="180" operator="containsText" text="A">
      <formula>NOT(ISERROR(SEARCH("A",H37)))</formula>
    </cfRule>
  </conditionalFormatting>
  <conditionalFormatting sqref="H37:J37">
    <cfRule type="containsText" dxfId="169" priority="161" operator="containsText" text="FAUX">
      <formula>NOT(ISERROR(SEARCH("FAUX",H37)))</formula>
    </cfRule>
    <cfRule type="containsText" dxfId="168" priority="162" operator="containsText" text="F">
      <formula>NOT(ISERROR(SEARCH("F",H37)))</formula>
    </cfRule>
    <cfRule type="containsText" dxfId="167" priority="163" operator="containsText" text="G">
      <formula>NOT(ISERROR(SEARCH("G",H37)))</formula>
    </cfRule>
    <cfRule type="containsText" dxfId="166" priority="164" operator="containsText" text="F">
      <formula>NOT(ISERROR(SEARCH("F",H37)))</formula>
    </cfRule>
    <cfRule type="containsText" dxfId="165" priority="165" operator="containsText" text="F">
      <formula>NOT(ISERROR(SEARCH("F",H37)))</formula>
    </cfRule>
    <cfRule type="containsText" dxfId="164" priority="166" operator="containsText" text="E">
      <formula>NOT(ISERROR(SEARCH("E",H37)))</formula>
    </cfRule>
    <cfRule type="containsText" dxfId="163" priority="167" operator="containsText" text="D">
      <formula>NOT(ISERROR(SEARCH("D",H37)))</formula>
    </cfRule>
    <cfRule type="containsText" dxfId="162" priority="168" operator="containsText" text="C">
      <formula>NOT(ISERROR(SEARCH("C",H37)))</formula>
    </cfRule>
    <cfRule type="containsText" dxfId="161" priority="169" operator="containsText" text="B">
      <formula>NOT(ISERROR(SEARCH("B",H37)))</formula>
    </cfRule>
    <cfRule type="containsText" dxfId="160" priority="170" operator="containsText" text="A">
      <formula>NOT(ISERROR(SEARCH("A",H37)))</formula>
    </cfRule>
  </conditionalFormatting>
  <conditionalFormatting sqref="H37:J37">
    <cfRule type="containsText" dxfId="159" priority="151" operator="containsText" text="FAUX">
      <formula>NOT(ISERROR(SEARCH("FAUX",H37)))</formula>
    </cfRule>
    <cfRule type="containsText" dxfId="158" priority="152" operator="containsText" text="F">
      <formula>NOT(ISERROR(SEARCH("F",H37)))</formula>
    </cfRule>
    <cfRule type="containsText" dxfId="157" priority="153" operator="containsText" text="G">
      <formula>NOT(ISERROR(SEARCH("G",H37)))</formula>
    </cfRule>
    <cfRule type="containsText" dxfId="156" priority="154" operator="containsText" text="F">
      <formula>NOT(ISERROR(SEARCH("F",H37)))</formula>
    </cfRule>
    <cfRule type="containsText" dxfId="155" priority="155" operator="containsText" text="F">
      <formula>NOT(ISERROR(SEARCH("F",H37)))</formula>
    </cfRule>
    <cfRule type="containsText" dxfId="154" priority="156" operator="containsText" text="E">
      <formula>NOT(ISERROR(SEARCH("E",H37)))</formula>
    </cfRule>
    <cfRule type="containsText" dxfId="153" priority="157" operator="containsText" text="D">
      <formula>NOT(ISERROR(SEARCH("D",H37)))</formula>
    </cfRule>
    <cfRule type="containsText" dxfId="152" priority="158" operator="containsText" text="C">
      <formula>NOT(ISERROR(SEARCH("C",H37)))</formula>
    </cfRule>
    <cfRule type="containsText" dxfId="151" priority="159" operator="containsText" text="B">
      <formula>NOT(ISERROR(SEARCH("B",H37)))</formula>
    </cfRule>
    <cfRule type="containsText" dxfId="150" priority="160" operator="containsText" text="A">
      <formula>NOT(ISERROR(SEARCH("A",H37)))</formula>
    </cfRule>
  </conditionalFormatting>
  <conditionalFormatting sqref="H35:J35">
    <cfRule type="containsText" dxfId="149" priority="143" operator="containsText" text="FAUX">
      <formula>NOT(ISERROR(SEARCH("FAUX",H35)))</formula>
    </cfRule>
    <cfRule type="containsText" dxfId="148" priority="144" operator="containsText" text="G">
      <formula>NOT(ISERROR(SEARCH("G",H35)))</formula>
    </cfRule>
    <cfRule type="containsText" dxfId="147" priority="145" operator="containsText" text="F">
      <formula>NOT(ISERROR(SEARCH("F",H35)))</formula>
    </cfRule>
    <cfRule type="containsText" dxfId="146" priority="146" operator="containsText" text="E">
      <formula>NOT(ISERROR(SEARCH("E",H35)))</formula>
    </cfRule>
    <cfRule type="containsText" dxfId="145" priority="147" operator="containsText" text="D">
      <formula>NOT(ISERROR(SEARCH("D",H35)))</formula>
    </cfRule>
    <cfRule type="containsText" dxfId="144" priority="148" operator="containsText" text="C">
      <formula>NOT(ISERROR(SEARCH("C",H35)))</formula>
    </cfRule>
    <cfRule type="containsText" dxfId="143" priority="149" operator="containsText" text="B">
      <formula>NOT(ISERROR(SEARCH("B",H35)))</formula>
    </cfRule>
    <cfRule type="containsText" dxfId="142" priority="150" operator="containsText" text="A">
      <formula>NOT(ISERROR(SEARCH("A",H35)))</formula>
    </cfRule>
  </conditionalFormatting>
  <conditionalFormatting sqref="H35:J35">
    <cfRule type="containsText" dxfId="141" priority="142" operator="containsText" text="B">
      <formula>NOT(ISERROR(SEARCH("B",H35)))</formula>
    </cfRule>
  </conditionalFormatting>
  <conditionalFormatting sqref="H35:J35">
    <cfRule type="containsText" dxfId="140" priority="141" operator="containsText" text="B">
      <formula>NOT(ISERROR(SEARCH("B",H35)))</formula>
    </cfRule>
  </conditionalFormatting>
  <conditionalFormatting sqref="H35:J35">
    <cfRule type="containsText" dxfId="139" priority="133" operator="containsText" text="FAUX">
      <formula>NOT(ISERROR(SEARCH("FAUX",H35)))</formula>
    </cfRule>
    <cfRule type="containsText" dxfId="138" priority="134" operator="containsText" text="G">
      <formula>NOT(ISERROR(SEARCH("G",H35)))</formula>
    </cfRule>
    <cfRule type="containsText" dxfId="137" priority="135" operator="containsText" text="F">
      <formula>NOT(ISERROR(SEARCH("F",H35)))</formula>
    </cfRule>
    <cfRule type="containsText" dxfId="136" priority="136" operator="containsText" text="E">
      <formula>NOT(ISERROR(SEARCH("E",H35)))</formula>
    </cfRule>
    <cfRule type="containsText" dxfId="135" priority="137" operator="containsText" text="D">
      <formula>NOT(ISERROR(SEARCH("D",H35)))</formula>
    </cfRule>
    <cfRule type="containsText" dxfId="134" priority="138" operator="containsText" text="C">
      <formula>NOT(ISERROR(SEARCH("C",H35)))</formula>
    </cfRule>
    <cfRule type="containsText" dxfId="133" priority="139" operator="containsText" text="B">
      <formula>NOT(ISERROR(SEARCH("B",H35)))</formula>
    </cfRule>
    <cfRule type="containsText" dxfId="132" priority="140" operator="containsText" text="A">
      <formula>NOT(ISERROR(SEARCH("A",H35)))</formula>
    </cfRule>
  </conditionalFormatting>
  <conditionalFormatting sqref="H35:J35">
    <cfRule type="containsText" dxfId="131" priority="132" operator="containsText" text="B">
      <formula>NOT(ISERROR(SEARCH("B",H35)))</formula>
    </cfRule>
  </conditionalFormatting>
  <conditionalFormatting sqref="H35:J35">
    <cfRule type="containsText" dxfId="130" priority="131" operator="containsText" text="B">
      <formula>NOT(ISERROR(SEARCH("B",H35)))</formula>
    </cfRule>
  </conditionalFormatting>
  <conditionalFormatting sqref="H37:J37">
    <cfRule type="containsText" dxfId="129" priority="121" operator="containsText" text="FAUX">
      <formula>NOT(ISERROR(SEARCH("FAUX",H37)))</formula>
    </cfRule>
    <cfRule type="containsText" dxfId="128" priority="122" operator="containsText" text="F">
      <formula>NOT(ISERROR(SEARCH("F",H37)))</formula>
    </cfRule>
    <cfRule type="containsText" dxfId="127" priority="123" operator="containsText" text="G">
      <formula>NOT(ISERROR(SEARCH("G",H37)))</formula>
    </cfRule>
    <cfRule type="containsText" dxfId="126" priority="124" operator="containsText" text="F">
      <formula>NOT(ISERROR(SEARCH("F",H37)))</formula>
    </cfRule>
    <cfRule type="containsText" dxfId="125" priority="125" operator="containsText" text="F">
      <formula>NOT(ISERROR(SEARCH("F",H37)))</formula>
    </cfRule>
    <cfRule type="containsText" dxfId="124" priority="126" operator="containsText" text="E">
      <formula>NOT(ISERROR(SEARCH("E",H37)))</formula>
    </cfRule>
    <cfRule type="containsText" dxfId="123" priority="127" operator="containsText" text="D">
      <formula>NOT(ISERROR(SEARCH("D",H37)))</formula>
    </cfRule>
    <cfRule type="containsText" dxfId="122" priority="128" operator="containsText" text="C">
      <formula>NOT(ISERROR(SEARCH("C",H37)))</formula>
    </cfRule>
    <cfRule type="containsText" dxfId="121" priority="129" operator="containsText" text="B">
      <formula>NOT(ISERROR(SEARCH("B",H37)))</formula>
    </cfRule>
    <cfRule type="containsText" dxfId="120" priority="130" operator="containsText" text="A">
      <formula>NOT(ISERROR(SEARCH("A",H37)))</formula>
    </cfRule>
  </conditionalFormatting>
  <conditionalFormatting sqref="H37:J37">
    <cfRule type="containsText" dxfId="119" priority="111" operator="containsText" text="FAUX">
      <formula>NOT(ISERROR(SEARCH("FAUX",H37)))</formula>
    </cfRule>
    <cfRule type="containsText" dxfId="118" priority="112" operator="containsText" text="F">
      <formula>NOT(ISERROR(SEARCH("F",H37)))</formula>
    </cfRule>
    <cfRule type="containsText" dxfId="117" priority="113" operator="containsText" text="G">
      <formula>NOT(ISERROR(SEARCH("G",H37)))</formula>
    </cfRule>
    <cfRule type="containsText" dxfId="116" priority="114" operator="containsText" text="F">
      <formula>NOT(ISERROR(SEARCH("F",H37)))</formula>
    </cfRule>
    <cfRule type="containsText" dxfId="115" priority="115" operator="containsText" text="F">
      <formula>NOT(ISERROR(SEARCH("F",H37)))</formula>
    </cfRule>
    <cfRule type="containsText" dxfId="114" priority="116" operator="containsText" text="E">
      <formula>NOT(ISERROR(SEARCH("E",H37)))</formula>
    </cfRule>
    <cfRule type="containsText" dxfId="113" priority="117" operator="containsText" text="D">
      <formula>NOT(ISERROR(SEARCH("D",H37)))</formula>
    </cfRule>
    <cfRule type="containsText" dxfId="112" priority="118" operator="containsText" text="C">
      <formula>NOT(ISERROR(SEARCH("C",H37)))</formula>
    </cfRule>
    <cfRule type="containsText" dxfId="111" priority="119" operator="containsText" text="B">
      <formula>NOT(ISERROR(SEARCH("B",H37)))</formula>
    </cfRule>
    <cfRule type="containsText" dxfId="110" priority="120" operator="containsText" text="A">
      <formula>NOT(ISERROR(SEARCH("A",H37)))</formula>
    </cfRule>
  </conditionalFormatting>
  <conditionalFormatting sqref="H37:J37">
    <cfRule type="containsText" dxfId="109" priority="101" operator="containsText" text="FAUX">
      <formula>NOT(ISERROR(SEARCH("FAUX",H37)))</formula>
    </cfRule>
    <cfRule type="containsText" dxfId="108" priority="102" operator="containsText" text="F">
      <formula>NOT(ISERROR(SEARCH("F",H37)))</formula>
    </cfRule>
    <cfRule type="containsText" dxfId="107" priority="103" operator="containsText" text="G">
      <formula>NOT(ISERROR(SEARCH("G",H37)))</formula>
    </cfRule>
    <cfRule type="containsText" dxfId="106" priority="104" operator="containsText" text="F">
      <formula>NOT(ISERROR(SEARCH("F",H37)))</formula>
    </cfRule>
    <cfRule type="containsText" dxfId="105" priority="105" operator="containsText" text="F">
      <formula>NOT(ISERROR(SEARCH("F",H37)))</formula>
    </cfRule>
    <cfRule type="containsText" dxfId="104" priority="106" operator="containsText" text="E">
      <formula>NOT(ISERROR(SEARCH("E",H37)))</formula>
    </cfRule>
    <cfRule type="containsText" dxfId="103" priority="107" operator="containsText" text="D">
      <formula>NOT(ISERROR(SEARCH("D",H37)))</formula>
    </cfRule>
    <cfRule type="containsText" dxfId="102" priority="108" operator="containsText" text="C">
      <formula>NOT(ISERROR(SEARCH("C",H37)))</formula>
    </cfRule>
    <cfRule type="containsText" dxfId="101" priority="109" operator="containsText" text="B">
      <formula>NOT(ISERROR(SEARCH("B",H37)))</formula>
    </cfRule>
    <cfRule type="containsText" dxfId="100" priority="110" operator="containsText" text="A">
      <formula>NOT(ISERROR(SEARCH("A",H37)))</formula>
    </cfRule>
  </conditionalFormatting>
  <conditionalFormatting sqref="H35:J35">
    <cfRule type="containsText" dxfId="99" priority="93" operator="containsText" text="FAUX">
      <formula>NOT(ISERROR(SEARCH("FAUX",H35)))</formula>
    </cfRule>
    <cfRule type="containsText" dxfId="98" priority="94" operator="containsText" text="G">
      <formula>NOT(ISERROR(SEARCH("G",H35)))</formula>
    </cfRule>
    <cfRule type="containsText" dxfId="97" priority="95" operator="containsText" text="F">
      <formula>NOT(ISERROR(SEARCH("F",H35)))</formula>
    </cfRule>
    <cfRule type="containsText" dxfId="96" priority="96" operator="containsText" text="E">
      <formula>NOT(ISERROR(SEARCH("E",H35)))</formula>
    </cfRule>
    <cfRule type="containsText" dxfId="95" priority="97" operator="containsText" text="D">
      <formula>NOT(ISERROR(SEARCH("D",H35)))</formula>
    </cfRule>
    <cfRule type="containsText" dxfId="94" priority="98" operator="containsText" text="C">
      <formula>NOT(ISERROR(SEARCH("C",H35)))</formula>
    </cfRule>
    <cfRule type="containsText" dxfId="93" priority="99" operator="containsText" text="B">
      <formula>NOT(ISERROR(SEARCH("B",H35)))</formula>
    </cfRule>
    <cfRule type="containsText" dxfId="92" priority="100" operator="containsText" text="A">
      <formula>NOT(ISERROR(SEARCH("A",H35)))</formula>
    </cfRule>
  </conditionalFormatting>
  <conditionalFormatting sqref="H35:J35">
    <cfRule type="containsText" dxfId="91" priority="92" operator="containsText" text="B">
      <formula>NOT(ISERROR(SEARCH("B",H35)))</formula>
    </cfRule>
  </conditionalFormatting>
  <conditionalFormatting sqref="H35:J35">
    <cfRule type="containsText" dxfId="90" priority="91" operator="containsText" text="B">
      <formula>NOT(ISERROR(SEARCH("B",H35)))</formula>
    </cfRule>
  </conditionalFormatting>
  <conditionalFormatting sqref="H35:J35">
    <cfRule type="containsText" dxfId="89" priority="83" operator="containsText" text="FAUX">
      <formula>NOT(ISERROR(SEARCH("FAUX",H35)))</formula>
    </cfRule>
    <cfRule type="containsText" dxfId="88" priority="84" operator="containsText" text="G">
      <formula>NOT(ISERROR(SEARCH("G",H35)))</formula>
    </cfRule>
    <cfRule type="containsText" dxfId="87" priority="85" operator="containsText" text="F">
      <formula>NOT(ISERROR(SEARCH("F",H35)))</formula>
    </cfRule>
    <cfRule type="containsText" dxfId="86" priority="86" operator="containsText" text="E">
      <formula>NOT(ISERROR(SEARCH("E",H35)))</formula>
    </cfRule>
    <cfRule type="containsText" dxfId="85" priority="87" operator="containsText" text="D">
      <formula>NOT(ISERROR(SEARCH("D",H35)))</formula>
    </cfRule>
    <cfRule type="containsText" dxfId="84" priority="88" operator="containsText" text="C">
      <formula>NOT(ISERROR(SEARCH("C",H35)))</formula>
    </cfRule>
    <cfRule type="containsText" dxfId="83" priority="89" operator="containsText" text="B">
      <formula>NOT(ISERROR(SEARCH("B",H35)))</formula>
    </cfRule>
    <cfRule type="containsText" dxfId="82" priority="90" operator="containsText" text="A">
      <formula>NOT(ISERROR(SEARCH("A",H35)))</formula>
    </cfRule>
  </conditionalFormatting>
  <conditionalFormatting sqref="H35:J35">
    <cfRule type="containsText" dxfId="81" priority="82" operator="containsText" text="B">
      <formula>NOT(ISERROR(SEARCH("B",H35)))</formula>
    </cfRule>
  </conditionalFormatting>
  <conditionalFormatting sqref="H35:J35">
    <cfRule type="containsText" dxfId="80" priority="81" operator="containsText" text="B">
      <formula>NOT(ISERROR(SEARCH("B",H35)))</formula>
    </cfRule>
  </conditionalFormatting>
  <conditionalFormatting sqref="H37:J37">
    <cfRule type="containsText" dxfId="79" priority="71" operator="containsText" text="FAUX">
      <formula>NOT(ISERROR(SEARCH("FAUX",H37)))</formula>
    </cfRule>
    <cfRule type="containsText" dxfId="78" priority="72" operator="containsText" text="F">
      <formula>NOT(ISERROR(SEARCH("F",H37)))</formula>
    </cfRule>
    <cfRule type="containsText" dxfId="77" priority="73" operator="containsText" text="G">
      <formula>NOT(ISERROR(SEARCH("G",H37)))</formula>
    </cfRule>
    <cfRule type="containsText" dxfId="76" priority="74" operator="containsText" text="F">
      <formula>NOT(ISERROR(SEARCH("F",H37)))</formula>
    </cfRule>
    <cfRule type="containsText" dxfId="75" priority="75" operator="containsText" text="F">
      <formula>NOT(ISERROR(SEARCH("F",H37)))</formula>
    </cfRule>
    <cfRule type="containsText" dxfId="74" priority="76" operator="containsText" text="E">
      <formula>NOT(ISERROR(SEARCH("E",H37)))</formula>
    </cfRule>
    <cfRule type="containsText" dxfId="73" priority="77" operator="containsText" text="D">
      <formula>NOT(ISERROR(SEARCH("D",H37)))</formula>
    </cfRule>
    <cfRule type="containsText" dxfId="72" priority="78" operator="containsText" text="C">
      <formula>NOT(ISERROR(SEARCH("C",H37)))</formula>
    </cfRule>
    <cfRule type="containsText" dxfId="71" priority="79" operator="containsText" text="B">
      <formula>NOT(ISERROR(SEARCH("B",H37)))</formula>
    </cfRule>
    <cfRule type="containsText" dxfId="70" priority="80" operator="containsText" text="A">
      <formula>NOT(ISERROR(SEARCH("A",H37)))</formula>
    </cfRule>
  </conditionalFormatting>
  <conditionalFormatting sqref="H37:J37">
    <cfRule type="containsText" dxfId="69" priority="61" operator="containsText" text="FAUX">
      <formula>NOT(ISERROR(SEARCH("FAUX",H37)))</formula>
    </cfRule>
    <cfRule type="containsText" dxfId="68" priority="62" operator="containsText" text="F">
      <formula>NOT(ISERROR(SEARCH("F",H37)))</formula>
    </cfRule>
    <cfRule type="containsText" dxfId="67" priority="63" operator="containsText" text="G">
      <formula>NOT(ISERROR(SEARCH("G",H37)))</formula>
    </cfRule>
    <cfRule type="containsText" dxfId="66" priority="64" operator="containsText" text="F">
      <formula>NOT(ISERROR(SEARCH("F",H37)))</formula>
    </cfRule>
    <cfRule type="containsText" dxfId="65" priority="65" operator="containsText" text="F">
      <formula>NOT(ISERROR(SEARCH("F",H37)))</formula>
    </cfRule>
    <cfRule type="containsText" dxfId="64" priority="66" operator="containsText" text="E">
      <formula>NOT(ISERROR(SEARCH("E",H37)))</formula>
    </cfRule>
    <cfRule type="containsText" dxfId="63" priority="67" operator="containsText" text="D">
      <formula>NOT(ISERROR(SEARCH("D",H37)))</formula>
    </cfRule>
    <cfRule type="containsText" dxfId="62" priority="68" operator="containsText" text="C">
      <formula>NOT(ISERROR(SEARCH("C",H37)))</formula>
    </cfRule>
    <cfRule type="containsText" dxfId="61" priority="69" operator="containsText" text="B">
      <formula>NOT(ISERROR(SEARCH("B",H37)))</formula>
    </cfRule>
    <cfRule type="containsText" dxfId="60" priority="70" operator="containsText" text="A">
      <formula>NOT(ISERROR(SEARCH("A",H37)))</formula>
    </cfRule>
  </conditionalFormatting>
  <conditionalFormatting sqref="H37:J37">
    <cfRule type="containsText" dxfId="59" priority="51" operator="containsText" text="FAUX">
      <formula>NOT(ISERROR(SEARCH("FAUX",H37)))</formula>
    </cfRule>
    <cfRule type="containsText" dxfId="58" priority="52" operator="containsText" text="F">
      <formula>NOT(ISERROR(SEARCH("F",H37)))</formula>
    </cfRule>
    <cfRule type="containsText" dxfId="57" priority="53" operator="containsText" text="G">
      <formula>NOT(ISERROR(SEARCH("G",H37)))</formula>
    </cfRule>
    <cfRule type="containsText" dxfId="56" priority="54" operator="containsText" text="F">
      <formula>NOT(ISERROR(SEARCH("F",H37)))</formula>
    </cfRule>
    <cfRule type="containsText" dxfId="55" priority="55" operator="containsText" text="F">
      <formula>NOT(ISERROR(SEARCH("F",H37)))</formula>
    </cfRule>
    <cfRule type="containsText" dxfId="54" priority="56" operator="containsText" text="E">
      <formula>NOT(ISERROR(SEARCH("E",H37)))</formula>
    </cfRule>
    <cfRule type="containsText" dxfId="53" priority="57" operator="containsText" text="D">
      <formula>NOT(ISERROR(SEARCH("D",H37)))</formula>
    </cfRule>
    <cfRule type="containsText" dxfId="52" priority="58" operator="containsText" text="C">
      <formula>NOT(ISERROR(SEARCH("C",H37)))</formula>
    </cfRule>
    <cfRule type="containsText" dxfId="51" priority="59" operator="containsText" text="B">
      <formula>NOT(ISERROR(SEARCH("B",H37)))</formula>
    </cfRule>
    <cfRule type="containsText" dxfId="50" priority="60" operator="containsText" text="A">
      <formula>NOT(ISERROR(SEARCH("A",H37)))</formula>
    </cfRule>
  </conditionalFormatting>
  <conditionalFormatting sqref="H35:J35">
    <cfRule type="containsText" dxfId="49" priority="43" operator="containsText" text="FAUX">
      <formula>NOT(ISERROR(SEARCH("FAUX",H35)))</formula>
    </cfRule>
    <cfRule type="containsText" dxfId="48" priority="44" operator="containsText" text="G">
      <formula>NOT(ISERROR(SEARCH("G",H35)))</formula>
    </cfRule>
    <cfRule type="containsText" dxfId="47" priority="45" operator="containsText" text="F">
      <formula>NOT(ISERROR(SEARCH("F",H35)))</formula>
    </cfRule>
    <cfRule type="containsText" dxfId="46" priority="46" operator="containsText" text="E">
      <formula>NOT(ISERROR(SEARCH("E",H35)))</formula>
    </cfRule>
    <cfRule type="containsText" dxfId="45" priority="47" operator="containsText" text="D">
      <formula>NOT(ISERROR(SEARCH("D",H35)))</formula>
    </cfRule>
    <cfRule type="containsText" dxfId="44" priority="48" operator="containsText" text="C">
      <formula>NOT(ISERROR(SEARCH("C",H35)))</formula>
    </cfRule>
    <cfRule type="containsText" dxfId="43" priority="49" operator="containsText" text="B">
      <formula>NOT(ISERROR(SEARCH("B",H35)))</formula>
    </cfRule>
    <cfRule type="containsText" dxfId="42" priority="50" operator="containsText" text="A">
      <formula>NOT(ISERROR(SEARCH("A",H35)))</formula>
    </cfRule>
  </conditionalFormatting>
  <conditionalFormatting sqref="H35:J35">
    <cfRule type="containsText" dxfId="41" priority="42" operator="containsText" text="B">
      <formula>NOT(ISERROR(SEARCH("B",H35)))</formula>
    </cfRule>
  </conditionalFormatting>
  <conditionalFormatting sqref="H35:J35">
    <cfRule type="containsText" dxfId="40" priority="41" operator="containsText" text="B">
      <formula>NOT(ISERROR(SEARCH("B",H35)))</formula>
    </cfRule>
  </conditionalFormatting>
  <conditionalFormatting sqref="H35:J35">
    <cfRule type="containsText" dxfId="39" priority="33" operator="containsText" text="FAUX">
      <formula>NOT(ISERROR(SEARCH("FAUX",H35)))</formula>
    </cfRule>
    <cfRule type="containsText" dxfId="38" priority="34" operator="containsText" text="G">
      <formula>NOT(ISERROR(SEARCH("G",H35)))</formula>
    </cfRule>
    <cfRule type="containsText" dxfId="37" priority="35" operator="containsText" text="F">
      <formula>NOT(ISERROR(SEARCH("F",H35)))</formula>
    </cfRule>
    <cfRule type="containsText" dxfId="36" priority="36" operator="containsText" text="E">
      <formula>NOT(ISERROR(SEARCH("E",H35)))</formula>
    </cfRule>
    <cfRule type="containsText" dxfId="35" priority="37" operator="containsText" text="D">
      <formula>NOT(ISERROR(SEARCH("D",H35)))</formula>
    </cfRule>
    <cfRule type="containsText" dxfId="34" priority="38" operator="containsText" text="C">
      <formula>NOT(ISERROR(SEARCH("C",H35)))</formula>
    </cfRule>
    <cfRule type="containsText" dxfId="33" priority="39" operator="containsText" text="B">
      <formula>NOT(ISERROR(SEARCH("B",H35)))</formula>
    </cfRule>
    <cfRule type="containsText" dxfId="32" priority="40" operator="containsText" text="A">
      <formula>NOT(ISERROR(SEARCH("A",H35)))</formula>
    </cfRule>
  </conditionalFormatting>
  <conditionalFormatting sqref="H35:J35">
    <cfRule type="containsText" dxfId="31" priority="32" operator="containsText" text="B">
      <formula>NOT(ISERROR(SEARCH("B",H35)))</formula>
    </cfRule>
  </conditionalFormatting>
  <conditionalFormatting sqref="H35:J35">
    <cfRule type="containsText" dxfId="30" priority="31" operator="containsText" text="B">
      <formula>NOT(ISERROR(SEARCH("B",H35)))</formula>
    </cfRule>
  </conditionalFormatting>
  <conditionalFormatting sqref="H37:J37">
    <cfRule type="containsText" dxfId="29" priority="21" operator="containsText" text="FAUX">
      <formula>NOT(ISERROR(SEARCH("FAUX",H37)))</formula>
    </cfRule>
    <cfRule type="containsText" dxfId="28" priority="22" operator="containsText" text="F">
      <formula>NOT(ISERROR(SEARCH("F",H37)))</formula>
    </cfRule>
    <cfRule type="containsText" dxfId="27" priority="23" operator="containsText" text="G">
      <formula>NOT(ISERROR(SEARCH("G",H37)))</formula>
    </cfRule>
    <cfRule type="containsText" dxfId="26" priority="24" operator="containsText" text="F">
      <formula>NOT(ISERROR(SEARCH("F",H37)))</formula>
    </cfRule>
    <cfRule type="containsText" dxfId="25" priority="25" operator="containsText" text="F">
      <formula>NOT(ISERROR(SEARCH("F",H37)))</formula>
    </cfRule>
    <cfRule type="containsText" dxfId="24" priority="26" operator="containsText" text="E">
      <formula>NOT(ISERROR(SEARCH("E",H37)))</formula>
    </cfRule>
    <cfRule type="containsText" dxfId="23" priority="27" operator="containsText" text="D">
      <formula>NOT(ISERROR(SEARCH("D",H37)))</formula>
    </cfRule>
    <cfRule type="containsText" dxfId="22" priority="28" operator="containsText" text="C">
      <formula>NOT(ISERROR(SEARCH("C",H37)))</formula>
    </cfRule>
    <cfRule type="containsText" dxfId="21" priority="29" operator="containsText" text="B">
      <formula>NOT(ISERROR(SEARCH("B",H37)))</formula>
    </cfRule>
    <cfRule type="containsText" dxfId="20" priority="30" operator="containsText" text="A">
      <formula>NOT(ISERROR(SEARCH("A",H37)))</formula>
    </cfRule>
  </conditionalFormatting>
  <conditionalFormatting sqref="H37:J37">
    <cfRule type="containsText" dxfId="19" priority="11" operator="containsText" text="FAUX">
      <formula>NOT(ISERROR(SEARCH("FAUX",H37)))</formula>
    </cfRule>
    <cfRule type="containsText" dxfId="18" priority="12" operator="containsText" text="F">
      <formula>NOT(ISERROR(SEARCH("F",H37)))</formula>
    </cfRule>
    <cfRule type="containsText" dxfId="17" priority="13" operator="containsText" text="G">
      <formula>NOT(ISERROR(SEARCH("G",H37)))</formula>
    </cfRule>
    <cfRule type="containsText" dxfId="16" priority="14" operator="containsText" text="F">
      <formula>NOT(ISERROR(SEARCH("F",H37)))</formula>
    </cfRule>
    <cfRule type="containsText" dxfId="15" priority="15" operator="containsText" text="F">
      <formula>NOT(ISERROR(SEARCH("F",H37)))</formula>
    </cfRule>
    <cfRule type="containsText" dxfId="14" priority="16" operator="containsText" text="E">
      <formula>NOT(ISERROR(SEARCH("E",H37)))</formula>
    </cfRule>
    <cfRule type="containsText" dxfId="13" priority="17" operator="containsText" text="D">
      <formula>NOT(ISERROR(SEARCH("D",H37)))</formula>
    </cfRule>
    <cfRule type="containsText" dxfId="12" priority="18" operator="containsText" text="C">
      <formula>NOT(ISERROR(SEARCH("C",H37)))</formula>
    </cfRule>
    <cfRule type="containsText" dxfId="11" priority="19" operator="containsText" text="B">
      <formula>NOT(ISERROR(SEARCH("B",H37)))</formula>
    </cfRule>
    <cfRule type="containsText" dxfId="10" priority="20" operator="containsText" text="A">
      <formula>NOT(ISERROR(SEARCH("A",H37)))</formula>
    </cfRule>
  </conditionalFormatting>
  <conditionalFormatting sqref="H37:J37">
    <cfRule type="containsText" dxfId="9" priority="1" operator="containsText" text="FAUX">
      <formula>NOT(ISERROR(SEARCH("FAUX",H37)))</formula>
    </cfRule>
    <cfRule type="containsText" dxfId="8" priority="2" operator="containsText" text="F">
      <formula>NOT(ISERROR(SEARCH("F",H37)))</formula>
    </cfRule>
    <cfRule type="containsText" dxfId="7" priority="3" operator="containsText" text="G">
      <formula>NOT(ISERROR(SEARCH("G",H37)))</formula>
    </cfRule>
    <cfRule type="containsText" dxfId="6" priority="4" operator="containsText" text="F">
      <formula>NOT(ISERROR(SEARCH("F",H37)))</formula>
    </cfRule>
    <cfRule type="containsText" dxfId="5" priority="5" operator="containsText" text="F">
      <formula>NOT(ISERROR(SEARCH("F",H37)))</formula>
    </cfRule>
    <cfRule type="containsText" dxfId="4" priority="6" operator="containsText" text="E">
      <formula>NOT(ISERROR(SEARCH("E",H37)))</formula>
    </cfRule>
    <cfRule type="containsText" dxfId="3" priority="7" operator="containsText" text="D">
      <formula>NOT(ISERROR(SEARCH("D",H37)))</formula>
    </cfRule>
    <cfRule type="containsText" dxfId="2" priority="8" operator="containsText" text="C">
      <formula>NOT(ISERROR(SEARCH("C",H37)))</formula>
    </cfRule>
    <cfRule type="containsText" dxfId="1" priority="9" operator="containsText" text="B">
      <formula>NOT(ISERROR(SEARCH("B",H37)))</formula>
    </cfRule>
    <cfRule type="containsText" dxfId="0" priority="10" operator="containsText" text="A">
      <formula>NOT(ISERROR(SEARCH("A",H37)))</formula>
    </cfRule>
  </conditionalFormatting>
  <dataValidations count="2">
    <dataValidation type="list" allowBlank="1" showInputMessage="1" showErrorMessage="1" sqref="J3" xr:uid="{FF87FC6F-4C21-4CC9-BC8D-EE282623C5A0}">
      <formula1>"1,2,3,4"</formula1>
    </dataValidation>
    <dataValidation type="list" allowBlank="1" showInputMessage="1" showErrorMessage="1" sqref="E3:H3" xr:uid="{0036DB7C-CAF5-49BF-A0DA-DBF8B13B7896}">
      <formula1>"Bâtiment à occupation principale (école.bureaux…) : Code 1,Bâtiment à occupation variable (Salle des fête. complexe sportif…) : Code 2,Bâtiment à occupation continue (maison de retraite…): Code 3 ,Bâtiment d'habitation : Code 4"</formula1>
    </dataValidation>
  </dataValidations>
  <printOptions horizontalCentered="1" verticalCentered="1"/>
  <pageMargins left="3.937007874015748E-2" right="0" top="0" bottom="0" header="0.51181102362204722" footer="0.1574803149606299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COLLECTIVITE</vt:lpstr>
      <vt:lpstr>EP</vt:lpstr>
      <vt:lpstr>BATIMENT 1</vt:lpstr>
      <vt:lpstr>BATIMENT 2</vt:lpstr>
      <vt:lpstr>'BATIMENT 1'!Zone_d_impression</vt:lpstr>
      <vt:lpstr>'BATIMENT 2'!Zone_d_impression</vt:lpstr>
      <vt:lpstr>COLLECTIVITE!Zone_d_impression</vt:lpstr>
      <vt:lpstr>EP!Zone_d_impression</vt:lpstr>
    </vt:vector>
  </TitlesOfParts>
  <Company>Mairie d'Onet le Château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msoulie</dc:creator>
  <cp:lastModifiedBy>Utilisateur</cp:lastModifiedBy>
  <cp:lastPrinted>2015-03-23T10:29:32Z</cp:lastPrinted>
  <dcterms:created xsi:type="dcterms:W3CDTF">2008-01-18T10:09:22Z</dcterms:created>
  <dcterms:modified xsi:type="dcterms:W3CDTF">2023-02-05T09:55:32Z</dcterms:modified>
</cp:coreProperties>
</file>